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25" windowWidth="2883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<sst xmlns="http://schemas.openxmlformats.org/spreadsheetml/2006/main" count="138" uniqueCount="60">
  <si>
    <t>附件1</t>
  </si>
  <si>
    <t xml:space="preserve">    </t>
  </si>
  <si>
    <t>单位：万元</t>
  </si>
  <si>
    <t>地区/单位</t>
  </si>
  <si>
    <t>省级财政奖补合计</t>
  </si>
  <si>
    <t>三、激励增加定向贷款</t>
  </si>
  <si>
    <t>六、改善普惠金融服务</t>
  </si>
  <si>
    <t>2019年核定奖补金额（按科目划分）</t>
  </si>
  <si>
    <t>本次拨付省级奖补资金</t>
  </si>
  <si>
    <t>新增客户首贷奖补</t>
  </si>
  <si>
    <t>小微企业贷款奖补</t>
  </si>
  <si>
    <t>精准扶贫贷款奖补</t>
  </si>
  <si>
    <t>支持薄弱地区能力提升</t>
  </si>
  <si>
    <t>支持农村支付环境建设</t>
  </si>
  <si>
    <t>支持企业债权融资</t>
  </si>
  <si>
    <t>小计</t>
  </si>
  <si>
    <t>其中：第2130899项“其他普惠金融发展支出”科目</t>
  </si>
  <si>
    <t>其中：第2170399项“其他金融发展支出”</t>
  </si>
  <si>
    <t xml:space="preserve">  乐山市</t>
  </si>
  <si>
    <t>金口河区小计</t>
  </si>
  <si>
    <t>金口河区农村信用合作联社</t>
  </si>
  <si>
    <t>中国工商银行股份有限公司峨边支行</t>
  </si>
  <si>
    <t>五通桥区小计</t>
  </si>
  <si>
    <t>五通桥区农村信用合作联社</t>
  </si>
  <si>
    <t>五通桥区福华通达农药科技有限公司</t>
  </si>
  <si>
    <t>沙湾区小计</t>
  </si>
  <si>
    <t>沙湾区农村信用合作联社</t>
  </si>
  <si>
    <t>中国邮政储蓄银行沙湾区支行</t>
  </si>
  <si>
    <t>市中区小计</t>
  </si>
  <si>
    <t>中国银行乐山支行</t>
  </si>
  <si>
    <t>中国邮政储蓄银行乐山市市中区支行</t>
  </si>
  <si>
    <t>乐山市商业银行市中区支行</t>
  </si>
  <si>
    <t>乐山三江农村商业银行</t>
  </si>
  <si>
    <t>乐山嘉州民富村镇银行</t>
  </si>
  <si>
    <t>中国建设银行乐山分行</t>
  </si>
  <si>
    <t>乐山国有资产投资运营(集团)有限公司</t>
  </si>
  <si>
    <t>二、促进扩大信贷增量和险资直投</t>
  </si>
  <si>
    <t>省级补助</t>
  </si>
  <si>
    <t>市级补助</t>
  </si>
  <si>
    <t>七、鼓励直接融资发展</t>
  </si>
  <si>
    <t>已提前拨付省级奖补资金                        （川财金[2018]122号）（乐市财政金[2019]31号）</t>
  </si>
  <si>
    <t>已提前拨付市级奖补资金                        （乐市财政金[2019]57号）</t>
  </si>
  <si>
    <t>高新区小计</t>
  </si>
  <si>
    <t>市级财政奖补合计</t>
  </si>
  <si>
    <t>本次拨付市级奖补资金</t>
  </si>
  <si>
    <t>第2300256项“一般性转移支付-金融共同财政事权转移支付支出”</t>
  </si>
  <si>
    <t>第2300317项“专项转移支付-金融”</t>
  </si>
  <si>
    <t>2019年省市财政金融互动奖补专项资金分配表</t>
  </si>
  <si>
    <t>2019年省市财政金融互动奖补专项资金分配表</t>
  </si>
  <si>
    <t>市级财政奖补合计</t>
  </si>
  <si>
    <t>二、促进扩大信贷增量和险资直投</t>
  </si>
  <si>
    <t>七、鼓励直接融资发展</t>
  </si>
  <si>
    <t>已提前拨付省级奖补资金                        （川财金[2018]122号）（乐市财政金[2019]31号）</t>
  </si>
  <si>
    <t>已提前拨付市级奖补资金                        （乐市财政金[2019]57号）</t>
  </si>
  <si>
    <t>本次拨付市级奖补资金</t>
  </si>
  <si>
    <t>第2300256项“一般性转移支付-金融共同财政事权转移支付支出”</t>
  </si>
  <si>
    <t>第2300317项“专项转移支付-金融”</t>
  </si>
  <si>
    <t>省级补助</t>
  </si>
  <si>
    <t>市级补助</t>
  </si>
  <si>
    <t>高新区小计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</si>
</sst>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\ \ @"/>
    <numFmt numFmtId="177" formatCode="0_ "/>
    <numFmt numFmtId="178" formatCode="0.0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9"/>
      <name val="宋体"/>
      <family val="0"/>
    </font>
    <font>
      <b/>
      <sz val="6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6"/>
      <color indexed="8"/>
      <name val="黑体"/>
      <family val="3"/>
    </font>
    <font>
      <sz val="6"/>
      <color indexed="8"/>
      <name val="宋体"/>
      <family val="0"/>
    </font>
    <font>
      <b/>
      <sz val="6"/>
      <color indexed="8"/>
      <name val="宋体"/>
      <family val="0"/>
    </font>
    <font>
      <sz val="14"/>
      <color indexed="8"/>
      <name val="方正小标宋简体"/>
      <family val="4"/>
    </font>
    <font>
      <sz val="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黑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b/>
      <sz val="9"/>
      <color rgb="FF000000"/>
      <name val="宋体"/>
      <family val="0"/>
    </font>
    <font>
      <sz val="6"/>
      <color rgb="FF000000"/>
      <name val="黑体"/>
      <family val="3"/>
    </font>
    <font>
      <sz val="6"/>
      <color theme="1"/>
      <name val="宋体"/>
      <family val="0"/>
    </font>
    <font>
      <sz val="6"/>
      <color rgb="FF000000"/>
      <name val="宋体"/>
      <family val="0"/>
    </font>
    <font>
      <b/>
      <sz val="6"/>
      <color theme="1"/>
      <name val="宋体"/>
      <family val="0"/>
    </font>
    <font>
      <b/>
      <sz val="6"/>
      <color rgb="FF000000"/>
      <name val="宋体"/>
      <family val="0"/>
    </font>
    <font>
      <b/>
      <sz val="9"/>
      <color theme="1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14"/>
      <color rgb="FF000000"/>
      <name val="方正小标宋简体"/>
      <family val="4"/>
    </font>
    <font>
      <sz val="6"/>
      <color rgb="FF000000"/>
      <name val="方正小标宋简体"/>
      <family val="4"/>
    </font>
    <font>
      <sz val="6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49" fillId="0" borderId="0" xfId="40" applyNumberFormat="1" applyFont="1" applyFill="1" applyAlignment="1">
      <alignment horizontal="left" vertical="center"/>
      <protection/>
    </xf>
    <xf numFmtId="1" fontId="50" fillId="0" borderId="0" xfId="40" applyNumberFormat="1" applyFont="1" applyFill="1" applyAlignment="1">
      <alignment horizontal="center" vertical="center"/>
      <protection/>
    </xf>
    <xf numFmtId="177" fontId="50" fillId="0" borderId="0" xfId="40" applyNumberFormat="1" applyFont="1" applyFill="1" applyAlignment="1">
      <alignment horizontal="center" vertical="center"/>
      <protection/>
    </xf>
    <xf numFmtId="176" fontId="51" fillId="0" borderId="0" xfId="40" applyNumberFormat="1" applyFont="1" applyFill="1" applyBorder="1" applyAlignment="1">
      <alignment horizontal="left" vertical="center"/>
      <protection/>
    </xf>
    <xf numFmtId="178" fontId="50" fillId="0" borderId="0" xfId="40" applyNumberFormat="1" applyFont="1" applyFill="1" applyBorder="1" applyAlignment="1">
      <alignment horizontal="center" vertical="center"/>
      <protection/>
    </xf>
    <xf numFmtId="178" fontId="50" fillId="0" borderId="0" xfId="40" applyNumberFormat="1" applyFont="1" applyFill="1" applyAlignment="1">
      <alignment horizontal="center" vertical="center"/>
      <protection/>
    </xf>
    <xf numFmtId="178" fontId="2" fillId="0" borderId="10" xfId="41" applyNumberFormat="1" applyFont="1" applyFill="1" applyBorder="1" applyAlignment="1">
      <alignment vertical="center" wrapText="1"/>
      <protection/>
    </xf>
    <xf numFmtId="177" fontId="2" fillId="0" borderId="10" xfId="41" applyNumberFormat="1" applyFont="1" applyFill="1" applyBorder="1" applyAlignment="1">
      <alignment horizontal="center" vertical="center" wrapText="1"/>
      <protection/>
    </xf>
    <xf numFmtId="177" fontId="2" fillId="0" borderId="10" xfId="41" applyNumberFormat="1" applyFont="1" applyFill="1" applyBorder="1" applyAlignment="1">
      <alignment vertical="center" wrapText="1"/>
      <protection/>
    </xf>
    <xf numFmtId="178" fontId="2" fillId="0" borderId="10" xfId="41" applyNumberFormat="1" applyFont="1" applyFill="1" applyBorder="1" applyAlignment="1">
      <alignment horizontal="center" vertical="center" wrapText="1"/>
      <protection/>
    </xf>
    <xf numFmtId="178" fontId="52" fillId="0" borderId="10" xfId="41" applyNumberFormat="1" applyFont="1" applyFill="1" applyBorder="1" applyAlignment="1">
      <alignment horizontal="center" vertical="center" wrapText="1"/>
      <protection/>
    </xf>
    <xf numFmtId="176" fontId="53" fillId="0" borderId="10" xfId="42" applyNumberFormat="1" applyFont="1" applyFill="1" applyBorder="1" applyAlignment="1">
      <alignment horizontal="left" vertical="center"/>
      <protection/>
    </xf>
    <xf numFmtId="177" fontId="52" fillId="0" borderId="10" xfId="40" applyNumberFormat="1" applyFont="1" applyFill="1" applyBorder="1" applyAlignment="1">
      <alignment horizontal="center" vertical="center"/>
      <protection/>
    </xf>
    <xf numFmtId="178" fontId="52" fillId="0" borderId="10" xfId="40" applyNumberFormat="1" applyFont="1" applyFill="1" applyBorder="1" applyAlignment="1">
      <alignment horizontal="center" vertical="center"/>
      <protection/>
    </xf>
    <xf numFmtId="176" fontId="54" fillId="0" borderId="0" xfId="40" applyNumberFormat="1" applyFont="1" applyFill="1" applyAlignment="1">
      <alignment horizontal="left" vertical="center"/>
      <protection/>
    </xf>
    <xf numFmtId="1" fontId="55" fillId="0" borderId="0" xfId="40" applyNumberFormat="1" applyFont="1" applyFill="1" applyAlignment="1">
      <alignment horizontal="center" vertical="center"/>
      <protection/>
    </xf>
    <xf numFmtId="1" fontId="55" fillId="34" borderId="0" xfId="40" applyNumberFormat="1" applyFont="1" applyFill="1" applyAlignment="1">
      <alignment horizontal="center" vertical="center"/>
      <protection/>
    </xf>
    <xf numFmtId="177" fontId="55" fillId="0" borderId="0" xfId="40" applyNumberFormat="1" applyFont="1" applyFill="1" applyAlignment="1">
      <alignment horizontal="center" vertical="center"/>
      <protection/>
    </xf>
    <xf numFmtId="176" fontId="56" fillId="0" borderId="0" xfId="40" applyNumberFormat="1" applyFont="1" applyFill="1" applyBorder="1" applyAlignment="1">
      <alignment horizontal="left" vertical="center"/>
      <protection/>
    </xf>
    <xf numFmtId="178" fontId="55" fillId="0" borderId="0" xfId="40" applyNumberFormat="1" applyFont="1" applyFill="1" applyBorder="1" applyAlignment="1">
      <alignment horizontal="center" vertical="center"/>
      <protection/>
    </xf>
    <xf numFmtId="178" fontId="55" fillId="34" borderId="0" xfId="40" applyNumberFormat="1" applyFont="1" applyFill="1" applyAlignment="1">
      <alignment horizontal="center" vertical="center"/>
      <protection/>
    </xf>
    <xf numFmtId="178" fontId="55" fillId="0" borderId="0" xfId="40" applyNumberFormat="1" applyFont="1" applyFill="1" applyAlignment="1">
      <alignment horizontal="center" vertical="center"/>
      <protection/>
    </xf>
    <xf numFmtId="178" fontId="57" fillId="0" borderId="11" xfId="41" applyNumberFormat="1" applyFont="1" applyFill="1" applyBorder="1" applyAlignment="1">
      <alignment horizontal="center" vertical="center" wrapText="1"/>
      <protection/>
    </xf>
    <xf numFmtId="178" fontId="55" fillId="0" borderId="11" xfId="41" applyNumberFormat="1" applyFont="1" applyFill="1" applyBorder="1" applyAlignment="1">
      <alignment horizontal="center" vertical="center" wrapText="1"/>
      <protection/>
    </xf>
    <xf numFmtId="178" fontId="8" fillId="34" borderId="10" xfId="41" applyNumberFormat="1" applyFont="1" applyFill="1" applyBorder="1" applyAlignment="1">
      <alignment horizontal="center" vertical="center" wrapText="1"/>
      <protection/>
    </xf>
    <xf numFmtId="178" fontId="8" fillId="0" borderId="10" xfId="41" applyNumberFormat="1" applyFont="1" applyFill="1" applyBorder="1" applyAlignment="1">
      <alignment vertical="center" wrapText="1"/>
      <protection/>
    </xf>
    <xf numFmtId="178" fontId="8" fillId="34" borderId="10" xfId="41" applyNumberFormat="1" applyFont="1" applyFill="1" applyBorder="1" applyAlignment="1">
      <alignment vertical="center" wrapText="1"/>
      <protection/>
    </xf>
    <xf numFmtId="177" fontId="8" fillId="0" borderId="10" xfId="41" applyNumberFormat="1" applyFont="1" applyFill="1" applyBorder="1" applyAlignment="1">
      <alignment horizontal="center" vertical="center" wrapText="1"/>
      <protection/>
    </xf>
    <xf numFmtId="177" fontId="8" fillId="0" borderId="10" xfId="41" applyNumberFormat="1" applyFont="1" applyFill="1" applyBorder="1" applyAlignment="1">
      <alignment vertical="center" wrapText="1"/>
      <protection/>
    </xf>
    <xf numFmtId="178" fontId="8" fillId="0" borderId="10" xfId="41" applyNumberFormat="1" applyFont="1" applyFill="1" applyBorder="1" applyAlignment="1">
      <alignment horizontal="center" vertical="center" wrapText="1"/>
      <protection/>
    </xf>
    <xf numFmtId="178" fontId="55" fillId="0" borderId="10" xfId="41" applyNumberFormat="1" applyFont="1" applyFill="1" applyBorder="1" applyAlignment="1">
      <alignment horizontal="center" vertical="center" wrapText="1"/>
      <protection/>
    </xf>
    <xf numFmtId="176" fontId="58" fillId="0" borderId="10" xfId="42" applyNumberFormat="1" applyFont="1" applyFill="1" applyBorder="1" applyAlignment="1">
      <alignment horizontal="left" vertical="center"/>
      <protection/>
    </xf>
    <xf numFmtId="178" fontId="57" fillId="35" borderId="10" xfId="40" applyNumberFormat="1" applyFont="1" applyFill="1" applyBorder="1" applyAlignment="1">
      <alignment horizontal="center" vertical="center" wrapText="1"/>
      <protection/>
    </xf>
    <xf numFmtId="178" fontId="55" fillId="34" borderId="10" xfId="40" applyNumberFormat="1" applyFont="1" applyFill="1" applyBorder="1" applyAlignment="1">
      <alignment horizontal="center" vertical="center" wrapText="1"/>
      <protection/>
    </xf>
    <xf numFmtId="178" fontId="55" fillId="8" borderId="10" xfId="40" applyNumberFormat="1" applyFont="1" applyFill="1" applyBorder="1" applyAlignment="1">
      <alignment horizontal="center" vertical="center" wrapText="1"/>
      <protection/>
    </xf>
    <xf numFmtId="178" fontId="57" fillId="34" borderId="10" xfId="40" applyNumberFormat="1" applyFont="1" applyFill="1" applyBorder="1" applyAlignment="1">
      <alignment horizontal="center" vertical="center"/>
      <protection/>
    </xf>
    <xf numFmtId="178" fontId="55" fillId="34" borderId="10" xfId="40" applyNumberFormat="1" applyFont="1" applyFill="1" applyBorder="1" applyAlignment="1">
      <alignment horizontal="center" vertical="center"/>
      <protection/>
    </xf>
    <xf numFmtId="177" fontId="57" fillId="35" borderId="10" xfId="40" applyNumberFormat="1" applyFont="1" applyFill="1" applyBorder="1" applyAlignment="1">
      <alignment horizontal="center" vertical="center"/>
      <protection/>
    </xf>
    <xf numFmtId="177" fontId="55" fillId="0" borderId="10" xfId="40" applyNumberFormat="1" applyFont="1" applyFill="1" applyBorder="1" applyAlignment="1">
      <alignment horizontal="center" vertical="center"/>
      <protection/>
    </xf>
    <xf numFmtId="178" fontId="57" fillId="35" borderId="10" xfId="40" applyNumberFormat="1" applyFont="1" applyFill="1" applyBorder="1" applyAlignment="1">
      <alignment horizontal="center" vertical="center"/>
      <protection/>
    </xf>
    <xf numFmtId="178" fontId="55" fillId="0" borderId="10" xfId="40" applyNumberFormat="1" applyFont="1" applyFill="1" applyBorder="1" applyAlignment="1">
      <alignment horizontal="center" vertical="center"/>
      <protection/>
    </xf>
    <xf numFmtId="178" fontId="55" fillId="35" borderId="10" xfId="40" applyNumberFormat="1" applyFont="1" applyFill="1" applyBorder="1" applyAlignment="1">
      <alignment horizontal="center" vertical="center"/>
      <protection/>
    </xf>
    <xf numFmtId="176" fontId="58" fillId="33" borderId="10" xfId="40" applyNumberFormat="1" applyFont="1" applyFill="1" applyBorder="1" applyAlignment="1">
      <alignment horizontal="left" vertical="center" wrapText="1"/>
      <protection/>
    </xf>
    <xf numFmtId="178" fontId="55" fillId="33" borderId="10" xfId="40" applyNumberFormat="1" applyFont="1" applyFill="1" applyBorder="1" applyAlignment="1">
      <alignment horizontal="center" vertical="center" wrapText="1"/>
      <protection/>
    </xf>
    <xf numFmtId="178" fontId="55" fillId="36" borderId="10" xfId="40" applyNumberFormat="1" applyFont="1" applyFill="1" applyBorder="1" applyAlignment="1">
      <alignment horizontal="center" vertical="center" wrapText="1"/>
      <protection/>
    </xf>
    <xf numFmtId="178" fontId="55" fillId="15" borderId="10" xfId="40" applyNumberFormat="1" applyFont="1" applyFill="1" applyBorder="1" applyAlignment="1">
      <alignment horizontal="center" vertical="center" wrapText="1"/>
      <protection/>
    </xf>
    <xf numFmtId="178" fontId="55" fillId="33" borderId="10" xfId="40" applyNumberFormat="1" applyFont="1" applyFill="1" applyBorder="1" applyAlignment="1">
      <alignment horizontal="center" vertical="center"/>
      <protection/>
    </xf>
    <xf numFmtId="178" fontId="55" fillId="36" borderId="10" xfId="40" applyNumberFormat="1" applyFont="1" applyFill="1" applyBorder="1" applyAlignment="1">
      <alignment horizontal="center" vertical="center"/>
      <protection/>
    </xf>
    <xf numFmtId="176" fontId="56" fillId="34" borderId="10" xfId="40" applyNumberFormat="1" applyFont="1" applyFill="1" applyBorder="1" applyAlignment="1">
      <alignment horizontal="left" vertical="center" wrapText="1"/>
      <protection/>
    </xf>
    <xf numFmtId="177" fontId="55" fillId="34" borderId="10" xfId="40" applyNumberFormat="1" applyFont="1" applyFill="1" applyBorder="1" applyAlignment="1">
      <alignment horizontal="center" vertical="center"/>
      <protection/>
    </xf>
    <xf numFmtId="176" fontId="56" fillId="34" borderId="10" xfId="0" applyNumberFormat="1" applyFont="1" applyFill="1" applyBorder="1" applyAlignment="1">
      <alignment horizontal="left" vertical="center" wrapText="1"/>
    </xf>
    <xf numFmtId="176" fontId="57" fillId="33" borderId="10" xfId="40" applyNumberFormat="1" applyFont="1" applyFill="1" applyBorder="1" applyAlignment="1">
      <alignment horizontal="left" vertical="center"/>
      <protection/>
    </xf>
    <xf numFmtId="177" fontId="55" fillId="33" borderId="10" xfId="40" applyNumberFormat="1" applyFont="1" applyFill="1" applyBorder="1" applyAlignment="1">
      <alignment horizontal="center" vertical="center"/>
      <protection/>
    </xf>
    <xf numFmtId="178" fontId="59" fillId="0" borderId="11" xfId="41" applyNumberFormat="1" applyFont="1" applyFill="1" applyBorder="1" applyAlignment="1">
      <alignment horizontal="center" vertical="center" wrapText="1"/>
      <protection/>
    </xf>
    <xf numFmtId="178" fontId="52" fillId="0" borderId="11" xfId="4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178" fontId="59" fillId="0" borderId="10" xfId="40" applyNumberFormat="1" applyFont="1" applyFill="1" applyBorder="1" applyAlignment="1">
      <alignment horizontal="center" vertical="center" wrapText="1"/>
      <protection/>
    </xf>
    <xf numFmtId="178" fontId="52" fillId="0" borderId="10" xfId="40" applyNumberFormat="1" applyFont="1" applyFill="1" applyBorder="1" applyAlignment="1">
      <alignment horizontal="center" vertical="center" wrapText="1"/>
      <protection/>
    </xf>
    <xf numFmtId="178" fontId="59" fillId="0" borderId="10" xfId="40" applyNumberFormat="1" applyFont="1" applyFill="1" applyBorder="1" applyAlignment="1">
      <alignment horizontal="center" vertical="center"/>
      <protection/>
    </xf>
    <xf numFmtId="177" fontId="59" fillId="0" borderId="10" xfId="40" applyNumberFormat="1" applyFont="1" applyFill="1" applyBorder="1" applyAlignment="1">
      <alignment horizontal="center" vertical="center"/>
      <protection/>
    </xf>
    <xf numFmtId="176" fontId="53" fillId="0" borderId="10" xfId="40" applyNumberFormat="1" applyFont="1" applyFill="1" applyBorder="1" applyAlignment="1">
      <alignment horizontal="left" vertical="center" wrapText="1"/>
      <protection/>
    </xf>
    <xf numFmtId="176" fontId="60" fillId="0" borderId="10" xfId="40" applyNumberFormat="1" applyFont="1" applyFill="1" applyBorder="1" applyAlignment="1">
      <alignment horizontal="left" vertical="center" wrapText="1"/>
      <protection/>
    </xf>
    <xf numFmtId="176" fontId="60" fillId="0" borderId="10" xfId="0" applyNumberFormat="1" applyFont="1" applyFill="1" applyBorder="1" applyAlignment="1">
      <alignment horizontal="left" vertical="center" wrapText="1"/>
    </xf>
    <xf numFmtId="176" fontId="59" fillId="0" borderId="10" xfId="40" applyNumberFormat="1" applyFont="1" applyFill="1" applyBorder="1" applyAlignment="1">
      <alignment horizontal="left" vertical="center"/>
      <protection/>
    </xf>
    <xf numFmtId="178" fontId="59" fillId="0" borderId="11" xfId="41" applyNumberFormat="1" applyFont="1" applyFill="1" applyBorder="1" applyAlignment="1">
      <alignment horizontal="center" vertical="center" wrapText="1"/>
      <protection/>
    </xf>
    <xf numFmtId="178" fontId="59" fillId="0" borderId="12" xfId="41" applyNumberFormat="1" applyFont="1" applyFill="1" applyBorder="1" applyAlignment="1">
      <alignment horizontal="center" vertical="center" wrapText="1"/>
      <protection/>
    </xf>
    <xf numFmtId="178" fontId="52" fillId="0" borderId="11" xfId="41" applyNumberFormat="1" applyFont="1" applyFill="1" applyBorder="1" applyAlignment="1">
      <alignment horizontal="center" vertical="center" wrapText="1"/>
      <protection/>
    </xf>
    <xf numFmtId="178" fontId="52" fillId="0" borderId="13" xfId="41" applyNumberFormat="1" applyFont="1" applyFill="1" applyBorder="1" applyAlignment="1">
      <alignment horizontal="center" vertical="center" wrapText="1"/>
      <protection/>
    </xf>
    <xf numFmtId="0" fontId="61" fillId="0" borderId="13" xfId="0" applyFont="1" applyFill="1" applyBorder="1" applyAlignment="1">
      <alignment horizontal="center" vertical="center" wrapText="1"/>
    </xf>
    <xf numFmtId="176" fontId="62" fillId="0" borderId="0" xfId="40" applyNumberFormat="1" applyFont="1" applyFill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178" fontId="59" fillId="0" borderId="14" xfId="41" applyNumberFormat="1" applyFont="1" applyFill="1" applyBorder="1" applyAlignment="1">
      <alignment horizontal="center" vertical="center" wrapText="1"/>
      <protection/>
    </xf>
    <xf numFmtId="178" fontId="59" fillId="0" borderId="15" xfId="41" applyNumberFormat="1" applyFont="1" applyFill="1" applyBorder="1" applyAlignment="1">
      <alignment horizontal="center" vertical="center" wrapText="1"/>
      <protection/>
    </xf>
    <xf numFmtId="0" fontId="61" fillId="0" borderId="16" xfId="0" applyFont="1" applyFill="1" applyBorder="1" applyAlignment="1">
      <alignment horizontal="center" vertical="center" wrapText="1"/>
    </xf>
    <xf numFmtId="176" fontId="60" fillId="0" borderId="14" xfId="40" applyNumberFormat="1" applyFont="1" applyFill="1" applyBorder="1" applyAlignment="1">
      <alignment horizontal="center" vertical="center" wrapText="1"/>
      <protection/>
    </xf>
    <xf numFmtId="176" fontId="60" fillId="0" borderId="15" xfId="40" applyNumberFormat="1" applyFont="1" applyFill="1" applyBorder="1" applyAlignment="1">
      <alignment horizontal="center" vertical="center" wrapText="1"/>
      <protection/>
    </xf>
    <xf numFmtId="178" fontId="6" fillId="0" borderId="10" xfId="0" applyNumberFormat="1" applyFont="1" applyFill="1" applyBorder="1" applyAlignment="1">
      <alignment horizontal="center" vertical="center" wrapText="1"/>
    </xf>
    <xf numFmtId="0" fontId="59" fillId="0" borderId="11" xfId="41" applyNumberFormat="1" applyFont="1" applyFill="1" applyBorder="1" applyAlignment="1">
      <alignment horizontal="center" vertical="center" wrapText="1"/>
      <protection/>
    </xf>
    <xf numFmtId="0" fontId="59" fillId="0" borderId="13" xfId="41" applyNumberFormat="1" applyFont="1" applyFill="1" applyBorder="1" applyAlignment="1">
      <alignment horizontal="center" vertical="center" wrapText="1"/>
      <protection/>
    </xf>
    <xf numFmtId="178" fontId="7" fillId="0" borderId="10" xfId="0" applyNumberFormat="1" applyFont="1" applyFill="1" applyBorder="1" applyAlignment="1">
      <alignment horizontal="center" vertical="center" wrapText="1"/>
    </xf>
    <xf numFmtId="178" fontId="55" fillId="0" borderId="11" xfId="41" applyNumberFormat="1" applyFont="1" applyFill="1" applyBorder="1" applyAlignment="1">
      <alignment horizontal="center" vertical="center" wrapText="1"/>
      <protection/>
    </xf>
    <xf numFmtId="178" fontId="55" fillId="0" borderId="13" xfId="41" applyNumberFormat="1" applyFont="1" applyFill="1" applyBorder="1" applyAlignment="1">
      <alignment horizontal="center" vertical="center" wrapText="1"/>
      <protection/>
    </xf>
    <xf numFmtId="176" fontId="63" fillId="0" borderId="0" xfId="40" applyNumberFormat="1" applyFont="1" applyFill="1" applyAlignment="1">
      <alignment horizontal="center" vertical="center"/>
      <protection/>
    </xf>
    <xf numFmtId="176" fontId="56" fillId="0" borderId="14" xfId="40" applyNumberFormat="1" applyFont="1" applyFill="1" applyBorder="1" applyAlignment="1">
      <alignment horizontal="center" vertical="center" wrapText="1"/>
      <protection/>
    </xf>
    <xf numFmtId="176" fontId="56" fillId="0" borderId="15" xfId="40" applyNumberFormat="1" applyFont="1" applyFill="1" applyBorder="1" applyAlignment="1">
      <alignment horizontal="center" vertical="center" wrapText="1"/>
      <protection/>
    </xf>
    <xf numFmtId="0" fontId="64" fillId="0" borderId="16" xfId="0" applyFont="1" applyBorder="1" applyAlignment="1">
      <alignment horizontal="center" vertical="center" wrapText="1"/>
    </xf>
    <xf numFmtId="178" fontId="57" fillId="0" borderId="14" xfId="41" applyNumberFormat="1" applyFont="1" applyFill="1" applyBorder="1" applyAlignment="1">
      <alignment horizontal="center" vertical="center" wrapText="1"/>
      <protection/>
    </xf>
    <xf numFmtId="178" fontId="57" fillId="0" borderId="15" xfId="41" applyNumberFormat="1" applyFont="1" applyFill="1" applyBorder="1" applyAlignment="1">
      <alignment horizontal="center" vertical="center" wrapText="1"/>
      <protection/>
    </xf>
    <xf numFmtId="0" fontId="57" fillId="0" borderId="11" xfId="41" applyNumberFormat="1" applyFont="1" applyFill="1" applyBorder="1" applyAlignment="1">
      <alignment horizontal="center" vertical="center" wrapText="1"/>
      <protection/>
    </xf>
    <xf numFmtId="0" fontId="57" fillId="0" borderId="13" xfId="41" applyNumberFormat="1" applyFont="1" applyFill="1" applyBorder="1" applyAlignment="1">
      <alignment horizontal="center" vertical="center" wrapText="1"/>
      <protection/>
    </xf>
    <xf numFmtId="178" fontId="57" fillId="0" borderId="11" xfId="41" applyNumberFormat="1" applyFont="1" applyFill="1" applyBorder="1" applyAlignment="1">
      <alignment horizontal="center" vertical="center" wrapText="1"/>
      <protection/>
    </xf>
    <xf numFmtId="178" fontId="57" fillId="0" borderId="12" xfId="41" applyNumberFormat="1" applyFont="1" applyFill="1" applyBorder="1" applyAlignment="1">
      <alignment horizontal="center" vertical="center" wrapText="1"/>
      <protection/>
    </xf>
    <xf numFmtId="0" fontId="64" fillId="0" borderId="13" xfId="0" applyFont="1" applyBorder="1" applyAlignment="1">
      <alignment horizontal="center" vertical="center" wrapText="1"/>
    </xf>
    <xf numFmtId="178" fontId="7" fillId="34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汇总" xfId="41"/>
    <cellStyle name="常规_汇总_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">
      <selection activeCell="A2" sqref="A2:AA2"/>
    </sheetView>
  </sheetViews>
  <sheetFormatPr defaultColWidth="9.140625" defaultRowHeight="15"/>
  <cols>
    <col min="1" max="1" width="16.7109375" style="57" customWidth="1"/>
    <col min="2" max="2" width="11.140625" style="57" customWidth="1"/>
    <col min="3" max="3" width="10.421875" style="57" customWidth="1"/>
    <col min="4" max="4" width="7.8515625" style="57" customWidth="1"/>
    <col min="5" max="5" width="8.57421875" style="57" customWidth="1"/>
    <col min="6" max="6" width="7.28125" style="57" customWidth="1"/>
    <col min="7" max="7" width="7.8515625" style="57" customWidth="1"/>
    <col min="8" max="9" width="7.421875" style="57" customWidth="1"/>
    <col min="10" max="10" width="8.00390625" style="57" customWidth="1"/>
    <col min="11" max="11" width="8.28125" style="57" customWidth="1"/>
    <col min="12" max="12" width="7.57421875" style="57" customWidth="1"/>
    <col min="13" max="13" width="8.421875" style="57" customWidth="1"/>
    <col min="14" max="14" width="6.57421875" style="57" customWidth="1"/>
    <col min="15" max="15" width="9.00390625" style="57" customWidth="1"/>
    <col min="16" max="16" width="8.421875" style="57" customWidth="1"/>
    <col min="17" max="17" width="9.00390625" style="57" customWidth="1"/>
    <col min="18" max="18" width="8.8515625" style="57" customWidth="1"/>
    <col min="19" max="19" width="9.28125" style="57" customWidth="1"/>
    <col min="20" max="20" width="8.140625" style="57" customWidth="1"/>
    <col min="21" max="21" width="7.00390625" style="57" customWidth="1"/>
    <col min="22" max="22" width="9.7109375" style="57" customWidth="1"/>
    <col min="23" max="23" width="8.421875" style="57" customWidth="1"/>
    <col min="24" max="26" width="7.8515625" style="57" customWidth="1"/>
    <col min="27" max="27" width="9.421875" style="57" customWidth="1"/>
    <col min="28" max="16384" width="9.00390625" style="57" customWidth="1"/>
  </cols>
  <sheetData>
    <row r="1" spans="1:27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3"/>
      <c r="Z1" s="3"/>
      <c r="AA1" s="3"/>
    </row>
    <row r="2" spans="1:27" ht="23.25" customHeight="1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7" ht="13.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4"/>
      <c r="Q3" s="4"/>
      <c r="R3" s="4"/>
      <c r="S3" s="4"/>
      <c r="T3" s="4"/>
      <c r="U3" s="4"/>
      <c r="V3" s="4"/>
      <c r="W3" s="4"/>
      <c r="X3" s="4"/>
      <c r="Y3" s="6" t="s">
        <v>2</v>
      </c>
      <c r="Z3" s="7"/>
      <c r="AA3" s="7"/>
    </row>
    <row r="4" spans="1:27" ht="60" customHeight="1">
      <c r="A4" s="76" t="s">
        <v>3</v>
      </c>
      <c r="B4" s="73" t="s">
        <v>4</v>
      </c>
      <c r="C4" s="73" t="s">
        <v>43</v>
      </c>
      <c r="D4" s="79" t="s">
        <v>36</v>
      </c>
      <c r="E4" s="80"/>
      <c r="F4" s="66" t="s">
        <v>5</v>
      </c>
      <c r="G4" s="67"/>
      <c r="H4" s="67"/>
      <c r="I4" s="70"/>
      <c r="J4" s="66" t="s">
        <v>6</v>
      </c>
      <c r="K4" s="67"/>
      <c r="L4" s="55" t="s">
        <v>39</v>
      </c>
      <c r="M4" s="78" t="s">
        <v>7</v>
      </c>
      <c r="N4" s="78"/>
      <c r="O4" s="78"/>
      <c r="P4" s="72" t="s">
        <v>40</v>
      </c>
      <c r="Q4" s="72"/>
      <c r="R4" s="72"/>
      <c r="S4" s="72" t="s">
        <v>41</v>
      </c>
      <c r="T4" s="72"/>
      <c r="U4" s="72"/>
      <c r="V4" s="78" t="s">
        <v>44</v>
      </c>
      <c r="W4" s="78"/>
      <c r="X4" s="78"/>
      <c r="Y4" s="78" t="s">
        <v>8</v>
      </c>
      <c r="Z4" s="78"/>
      <c r="AA4" s="78"/>
    </row>
    <row r="5" spans="1:27" ht="66" customHeight="1">
      <c r="A5" s="77"/>
      <c r="B5" s="74"/>
      <c r="C5" s="74"/>
      <c r="D5" s="68" t="s">
        <v>9</v>
      </c>
      <c r="E5" s="69"/>
      <c r="F5" s="68" t="s">
        <v>10</v>
      </c>
      <c r="G5" s="69"/>
      <c r="H5" s="68" t="s">
        <v>11</v>
      </c>
      <c r="I5" s="69"/>
      <c r="J5" s="56" t="s">
        <v>12</v>
      </c>
      <c r="K5" s="56" t="s">
        <v>13</v>
      </c>
      <c r="L5" s="56" t="s">
        <v>14</v>
      </c>
      <c r="M5" s="11" t="s">
        <v>15</v>
      </c>
      <c r="N5" s="8" t="s">
        <v>16</v>
      </c>
      <c r="O5" s="8" t="s">
        <v>17</v>
      </c>
      <c r="P5" s="9" t="s">
        <v>15</v>
      </c>
      <c r="Q5" s="10" t="s">
        <v>16</v>
      </c>
      <c r="R5" s="10" t="s">
        <v>17</v>
      </c>
      <c r="S5" s="9" t="s">
        <v>15</v>
      </c>
      <c r="T5" s="10" t="s">
        <v>45</v>
      </c>
      <c r="U5" s="10" t="s">
        <v>46</v>
      </c>
      <c r="V5" s="9" t="s">
        <v>15</v>
      </c>
      <c r="W5" s="10" t="s">
        <v>45</v>
      </c>
      <c r="X5" s="10" t="s">
        <v>46</v>
      </c>
      <c r="Y5" s="11" t="s">
        <v>15</v>
      </c>
      <c r="Z5" s="8" t="s">
        <v>16</v>
      </c>
      <c r="AA5" s="8" t="s">
        <v>17</v>
      </c>
    </row>
    <row r="6" spans="1:27" ht="27" customHeight="1">
      <c r="A6" s="75"/>
      <c r="B6" s="75"/>
      <c r="C6" s="75"/>
      <c r="D6" s="12" t="s">
        <v>37</v>
      </c>
      <c r="E6" s="12" t="s">
        <v>38</v>
      </c>
      <c r="F6" s="12" t="s">
        <v>37</v>
      </c>
      <c r="G6" s="12" t="s">
        <v>38</v>
      </c>
      <c r="H6" s="12" t="s">
        <v>37</v>
      </c>
      <c r="I6" s="12" t="s">
        <v>38</v>
      </c>
      <c r="J6" s="12" t="s">
        <v>37</v>
      </c>
      <c r="K6" s="12" t="s">
        <v>37</v>
      </c>
      <c r="L6" s="12" t="s">
        <v>37</v>
      </c>
      <c r="M6" s="11"/>
      <c r="N6" s="8"/>
      <c r="O6" s="8"/>
      <c r="P6" s="9" t="s">
        <v>37</v>
      </c>
      <c r="Q6" s="10"/>
      <c r="R6" s="10"/>
      <c r="S6" s="12" t="s">
        <v>38</v>
      </c>
      <c r="T6" s="8"/>
      <c r="U6" s="8"/>
      <c r="V6" s="12" t="s">
        <v>38</v>
      </c>
      <c r="W6" s="8"/>
      <c r="X6" s="8"/>
      <c r="Y6" s="9" t="s">
        <v>37</v>
      </c>
      <c r="Z6" s="8"/>
      <c r="AA6" s="8"/>
    </row>
    <row r="7" spans="1:27" ht="27" customHeight="1">
      <c r="A7" s="13" t="s">
        <v>18</v>
      </c>
      <c r="B7" s="58">
        <v>1052.18</v>
      </c>
      <c r="C7" s="58">
        <f>SUM(C8+C11+C14+C17)</f>
        <v>7.541875000000001</v>
      </c>
      <c r="D7" s="59">
        <v>19.36</v>
      </c>
      <c r="E7" s="59">
        <f>SUM(E11+E14+E17)</f>
        <v>4.840000000000001</v>
      </c>
      <c r="F7" s="59">
        <v>5.69</v>
      </c>
      <c r="G7" s="59">
        <f>SUM(G11+G14+G17)</f>
        <v>1.4225</v>
      </c>
      <c r="H7" s="59">
        <v>23.92</v>
      </c>
      <c r="I7" s="59">
        <f>SUM(I8+I11+I14+I17)</f>
        <v>1.279375</v>
      </c>
      <c r="J7" s="59">
        <v>3</v>
      </c>
      <c r="K7" s="59">
        <v>0.21</v>
      </c>
      <c r="L7" s="59">
        <v>1000</v>
      </c>
      <c r="M7" s="60">
        <v>1052.18</v>
      </c>
      <c r="N7" s="15">
        <v>27.13</v>
      </c>
      <c r="O7" s="15">
        <v>1025.05</v>
      </c>
      <c r="P7" s="61">
        <v>1226</v>
      </c>
      <c r="Q7" s="14">
        <v>14</v>
      </c>
      <c r="R7" s="14">
        <v>1212</v>
      </c>
      <c r="S7" s="60">
        <f>SUM(S8+S11+S14+S17+S25)</f>
        <v>285.40999999999997</v>
      </c>
      <c r="T7" s="15">
        <f>SUM(T8+T11+T14+T17+T25)</f>
        <v>235.41</v>
      </c>
      <c r="U7" s="15">
        <f>SUM(U8+U11+U14+U17+U25)</f>
        <v>50</v>
      </c>
      <c r="V7" s="60">
        <f>SUM(C7-S7)</f>
        <v>-277.86812499999996</v>
      </c>
      <c r="W7" s="15">
        <f>SUM(W8:W25)</f>
        <v>-227.868125</v>
      </c>
      <c r="X7" s="15">
        <f>SUM(X8:X25)</f>
        <v>-50</v>
      </c>
      <c r="Y7" s="60">
        <v>-173.82</v>
      </c>
      <c r="Z7" s="15">
        <v>13.13</v>
      </c>
      <c r="AA7" s="15">
        <v>-186.95</v>
      </c>
    </row>
    <row r="8" spans="1:27" ht="21.75" customHeight="1">
      <c r="A8" s="62" t="s">
        <v>19</v>
      </c>
      <c r="B8" s="59">
        <v>6.42</v>
      </c>
      <c r="C8" s="59">
        <f>SUM(E8+G8+I8)</f>
        <v>0.1725</v>
      </c>
      <c r="D8" s="59">
        <v>0</v>
      </c>
      <c r="E8" s="59"/>
      <c r="F8" s="59">
        <v>0</v>
      </c>
      <c r="G8" s="59"/>
      <c r="H8" s="59">
        <v>6.21</v>
      </c>
      <c r="I8" s="59">
        <f>SUM(I9+I10)</f>
        <v>0.1725</v>
      </c>
      <c r="J8" s="59">
        <v>0</v>
      </c>
      <c r="K8" s="59">
        <v>0.21</v>
      </c>
      <c r="L8" s="59">
        <v>0</v>
      </c>
      <c r="M8" s="15">
        <v>6.42</v>
      </c>
      <c r="N8" s="15">
        <v>6.42</v>
      </c>
      <c r="O8" s="15">
        <v>0</v>
      </c>
      <c r="P8" s="15">
        <f>SUM(Q8:R8)</f>
        <v>2.5</v>
      </c>
      <c r="Q8" s="15">
        <v>0.08</v>
      </c>
      <c r="R8" s="15">
        <v>2.42</v>
      </c>
      <c r="S8" s="15">
        <f>SUM(T8:U8)</f>
        <v>0.16</v>
      </c>
      <c r="T8" s="15">
        <v>0.16</v>
      </c>
      <c r="U8" s="15"/>
      <c r="V8" s="15">
        <f>SUM(W8:X8)</f>
        <v>0.012499999999999983</v>
      </c>
      <c r="W8" s="15">
        <f>SUM(C8-T8)</f>
        <v>0.012499999999999983</v>
      </c>
      <c r="X8" s="15"/>
      <c r="Y8" s="15">
        <v>3.92</v>
      </c>
      <c r="Z8" s="15">
        <v>6.34</v>
      </c>
      <c r="AA8" s="15">
        <v>-2.42</v>
      </c>
    </row>
    <row r="9" spans="1:27" ht="26.25" customHeight="1">
      <c r="A9" s="63" t="s">
        <v>20</v>
      </c>
      <c r="B9" s="59">
        <v>5.7</v>
      </c>
      <c r="C9" s="59">
        <f>SUM(E9+G9+I9)</f>
        <v>0.1525</v>
      </c>
      <c r="D9" s="59"/>
      <c r="E9" s="59"/>
      <c r="F9" s="59"/>
      <c r="G9" s="59"/>
      <c r="H9" s="59">
        <v>5.49</v>
      </c>
      <c r="I9" s="59">
        <f>H9/0.9*0.1*0.25</f>
        <v>0.1525</v>
      </c>
      <c r="J9" s="15"/>
      <c r="K9" s="15">
        <v>0.21</v>
      </c>
      <c r="L9" s="15"/>
      <c r="M9" s="15">
        <v>5.7</v>
      </c>
      <c r="N9" s="15">
        <v>5.7</v>
      </c>
      <c r="O9" s="15">
        <v>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36.75" customHeight="1">
      <c r="A10" s="63" t="s">
        <v>21</v>
      </c>
      <c r="B10" s="59">
        <v>0.72</v>
      </c>
      <c r="C10" s="59">
        <f>SUM(E10+G10+I10)</f>
        <v>0.02</v>
      </c>
      <c r="D10" s="59"/>
      <c r="E10" s="59"/>
      <c r="F10" s="59"/>
      <c r="G10" s="59"/>
      <c r="H10" s="59">
        <v>0.72</v>
      </c>
      <c r="I10" s="59">
        <f>H10/0.9*0.1*0.25</f>
        <v>0.02</v>
      </c>
      <c r="J10" s="15"/>
      <c r="K10" s="15"/>
      <c r="L10" s="15"/>
      <c r="M10" s="15">
        <v>0.72</v>
      </c>
      <c r="N10" s="15">
        <v>0.72</v>
      </c>
      <c r="O10" s="15">
        <v>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20.25" customHeight="1">
      <c r="A11" s="62" t="s">
        <v>22</v>
      </c>
      <c r="B11" s="59">
        <v>503.79</v>
      </c>
      <c r="C11" s="59">
        <f>SUM(E11+G11+I11)</f>
        <v>0.308125</v>
      </c>
      <c r="D11" s="59">
        <v>0.38</v>
      </c>
      <c r="E11" s="59">
        <f>SUM(E12:E13)</f>
        <v>0.095</v>
      </c>
      <c r="F11" s="59">
        <v>0</v>
      </c>
      <c r="G11" s="59"/>
      <c r="H11" s="59">
        <v>3.41</v>
      </c>
      <c r="I11" s="59">
        <f>SUM(I12:I13)</f>
        <v>0.213125</v>
      </c>
      <c r="J11" s="59">
        <v>0</v>
      </c>
      <c r="K11" s="59">
        <v>0</v>
      </c>
      <c r="L11" s="59">
        <v>500</v>
      </c>
      <c r="M11" s="15">
        <v>503.79</v>
      </c>
      <c r="N11" s="15">
        <v>3.41</v>
      </c>
      <c r="O11" s="15">
        <v>500.38</v>
      </c>
      <c r="P11" s="15">
        <f>SUM(Q11:R11)</f>
        <v>15.17</v>
      </c>
      <c r="Q11" s="15">
        <v>0.19</v>
      </c>
      <c r="R11" s="15">
        <v>14.98</v>
      </c>
      <c r="S11" s="15">
        <f>SUM(T11:U11)</f>
        <v>31.74</v>
      </c>
      <c r="T11" s="15">
        <v>1.74</v>
      </c>
      <c r="U11" s="15">
        <v>30</v>
      </c>
      <c r="V11" s="15">
        <v>-31.43</v>
      </c>
      <c r="W11" s="15">
        <f>SUM(C11-T11)</f>
        <v>-1.431875</v>
      </c>
      <c r="X11" s="15">
        <v>-30</v>
      </c>
      <c r="Y11" s="15">
        <v>488.62</v>
      </c>
      <c r="Z11" s="15">
        <v>3.22</v>
      </c>
      <c r="AA11" s="15">
        <v>485.4</v>
      </c>
    </row>
    <row r="12" spans="1:27" ht="29.25" customHeight="1">
      <c r="A12" s="63" t="s">
        <v>23</v>
      </c>
      <c r="B12" s="59">
        <v>3.79</v>
      </c>
      <c r="C12" s="59">
        <f>SUM(E12+G12+I12)</f>
        <v>0.308125</v>
      </c>
      <c r="D12" s="59">
        <v>0.38</v>
      </c>
      <c r="E12" s="59">
        <f>D12*0.25</f>
        <v>0.095</v>
      </c>
      <c r="F12" s="59"/>
      <c r="G12" s="59"/>
      <c r="H12" s="59">
        <v>3.41</v>
      </c>
      <c r="I12" s="59">
        <f>H12/0.8*0.2*0.25</f>
        <v>0.213125</v>
      </c>
      <c r="J12" s="15"/>
      <c r="K12" s="15"/>
      <c r="L12" s="15"/>
      <c r="M12" s="15">
        <v>3.79</v>
      </c>
      <c r="N12" s="15">
        <v>3.41</v>
      </c>
      <c r="O12" s="15">
        <v>0.38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28.5" customHeight="1">
      <c r="A13" s="63" t="s">
        <v>24</v>
      </c>
      <c r="B13" s="59">
        <v>500</v>
      </c>
      <c r="C13" s="59"/>
      <c r="D13" s="59"/>
      <c r="E13" s="59"/>
      <c r="F13" s="59"/>
      <c r="G13" s="59"/>
      <c r="H13" s="59"/>
      <c r="I13" s="59"/>
      <c r="J13" s="15"/>
      <c r="K13" s="15"/>
      <c r="L13" s="15">
        <v>500</v>
      </c>
      <c r="M13" s="15">
        <v>500</v>
      </c>
      <c r="N13" s="15">
        <v>0</v>
      </c>
      <c r="O13" s="15">
        <v>500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8" customHeight="1">
      <c r="A14" s="62" t="s">
        <v>25</v>
      </c>
      <c r="B14" s="59">
        <v>8.03</v>
      </c>
      <c r="C14" s="59">
        <f>SUM(E14+G14+I14)</f>
        <v>0.35937499999999994</v>
      </c>
      <c r="D14" s="59">
        <v>0.24</v>
      </c>
      <c r="E14" s="59">
        <f>SUM(E15:E16)</f>
        <v>0.06</v>
      </c>
      <c r="F14" s="59">
        <v>0</v>
      </c>
      <c r="G14" s="59"/>
      <c r="H14" s="59">
        <v>4.79</v>
      </c>
      <c r="I14" s="59">
        <f>SUM(I15:I16)</f>
        <v>0.29937499999999995</v>
      </c>
      <c r="J14" s="59">
        <v>3</v>
      </c>
      <c r="K14" s="59">
        <v>0</v>
      </c>
      <c r="L14" s="59">
        <v>0</v>
      </c>
      <c r="M14" s="15">
        <v>8.03</v>
      </c>
      <c r="N14" s="15">
        <v>7.79</v>
      </c>
      <c r="O14" s="15">
        <v>0.24</v>
      </c>
      <c r="P14" s="15">
        <f>SUM(Q14:R14)</f>
        <v>143.37</v>
      </c>
      <c r="Q14" s="15">
        <v>0.12</v>
      </c>
      <c r="R14" s="15">
        <v>143.25</v>
      </c>
      <c r="S14" s="15">
        <f>SUM(T14:U14)</f>
        <v>14.25</v>
      </c>
      <c r="T14" s="15">
        <v>14.25</v>
      </c>
      <c r="U14" s="15"/>
      <c r="V14" s="15">
        <v>-13.89</v>
      </c>
      <c r="W14" s="15">
        <f>SUM(C14-T14)</f>
        <v>-13.890625</v>
      </c>
      <c r="X14" s="15"/>
      <c r="Y14" s="15">
        <v>-135.34</v>
      </c>
      <c r="Z14" s="15">
        <v>7.67</v>
      </c>
      <c r="AA14" s="15">
        <v>-143.01</v>
      </c>
    </row>
    <row r="15" spans="1:27" ht="32.25" customHeight="1">
      <c r="A15" s="63" t="s">
        <v>26</v>
      </c>
      <c r="B15" s="59">
        <v>7.01</v>
      </c>
      <c r="C15" s="59">
        <f>SUM(E15+G15+I15)</f>
        <v>0.29562499999999997</v>
      </c>
      <c r="D15" s="59">
        <v>0.24</v>
      </c>
      <c r="E15" s="59">
        <f>D15*0.25</f>
        <v>0.06</v>
      </c>
      <c r="F15" s="59"/>
      <c r="G15" s="59"/>
      <c r="H15" s="59">
        <v>3.77</v>
      </c>
      <c r="I15" s="59">
        <f>H15/0.8*0.2*0.25</f>
        <v>0.23562499999999997</v>
      </c>
      <c r="J15" s="15">
        <v>3</v>
      </c>
      <c r="K15" s="15"/>
      <c r="L15" s="15"/>
      <c r="M15" s="15">
        <v>7.01</v>
      </c>
      <c r="N15" s="15">
        <v>6.77</v>
      </c>
      <c r="O15" s="15">
        <v>0.24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28.5" customHeight="1">
      <c r="A16" s="63" t="s">
        <v>27</v>
      </c>
      <c r="B16" s="59">
        <v>1.02</v>
      </c>
      <c r="C16" s="59">
        <f>SUM(E16+G16+I16)</f>
        <v>0.06375</v>
      </c>
      <c r="D16" s="59"/>
      <c r="E16" s="59"/>
      <c r="F16" s="59"/>
      <c r="G16" s="59"/>
      <c r="H16" s="59">
        <v>1.02</v>
      </c>
      <c r="I16" s="59">
        <f>H16/0.8*0.2*0.25</f>
        <v>0.06375</v>
      </c>
      <c r="J16" s="15"/>
      <c r="K16" s="15"/>
      <c r="L16" s="15"/>
      <c r="M16" s="15">
        <v>1.02</v>
      </c>
      <c r="N16" s="15">
        <v>1.02</v>
      </c>
      <c r="O16" s="15">
        <v>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24" customHeight="1">
      <c r="A17" s="62" t="s">
        <v>28</v>
      </c>
      <c r="B17" s="59">
        <v>533.94</v>
      </c>
      <c r="C17" s="59">
        <f>SUM(E17+G17+I17)</f>
        <v>6.701875000000001</v>
      </c>
      <c r="D17" s="59">
        <v>18.74</v>
      </c>
      <c r="E17" s="59">
        <f>SUM(E18:E23)</f>
        <v>4.6850000000000005</v>
      </c>
      <c r="F17" s="59">
        <v>5.69</v>
      </c>
      <c r="G17" s="59">
        <f>SUM(G18:G23)</f>
        <v>1.4225</v>
      </c>
      <c r="H17" s="59">
        <v>9.51</v>
      </c>
      <c r="I17" s="59">
        <f>SUM(I18:I23)</f>
        <v>0.5943750000000001</v>
      </c>
      <c r="J17" s="59">
        <v>0</v>
      </c>
      <c r="K17" s="59">
        <v>0</v>
      </c>
      <c r="L17" s="59">
        <v>500</v>
      </c>
      <c r="M17" s="15">
        <v>533.94</v>
      </c>
      <c r="N17" s="15">
        <v>9.51</v>
      </c>
      <c r="O17" s="15">
        <v>524.43</v>
      </c>
      <c r="P17" s="15">
        <f>SUM(Q17:R17)</f>
        <v>1064.9599999999998</v>
      </c>
      <c r="Q17" s="15">
        <v>13.61</v>
      </c>
      <c r="R17" s="15">
        <v>1051.35</v>
      </c>
      <c r="S17" s="15">
        <f>SUM(T17:U17)</f>
        <v>217</v>
      </c>
      <c r="T17" s="15">
        <v>217</v>
      </c>
      <c r="U17" s="15"/>
      <c r="V17" s="15">
        <v>-210</v>
      </c>
      <c r="W17" s="15">
        <f>SUM(C17-T17)</f>
        <v>-210.298125</v>
      </c>
      <c r="X17" s="15"/>
      <c r="Y17" s="15">
        <v>-531.02</v>
      </c>
      <c r="Z17" s="15">
        <v>-4.1</v>
      </c>
      <c r="AA17" s="15">
        <v>-526.92</v>
      </c>
    </row>
    <row r="18" spans="1:27" ht="18.75" customHeight="1">
      <c r="A18" s="63" t="s">
        <v>29</v>
      </c>
      <c r="B18" s="59">
        <v>0.55</v>
      </c>
      <c r="C18" s="59">
        <f aca="true" t="shared" si="0" ref="C18:C23">SUM(E18+G18+I18)</f>
        <v>0.1375</v>
      </c>
      <c r="D18" s="59">
        <v>0.55</v>
      </c>
      <c r="E18" s="59">
        <f aca="true" t="shared" si="1" ref="E18:E23">D18*0.25</f>
        <v>0.1375</v>
      </c>
      <c r="F18" s="59"/>
      <c r="G18" s="59"/>
      <c r="H18" s="59"/>
      <c r="I18" s="59"/>
      <c r="J18" s="15"/>
      <c r="K18" s="15"/>
      <c r="L18" s="15"/>
      <c r="M18" s="15">
        <v>0.55</v>
      </c>
      <c r="N18" s="15">
        <v>0</v>
      </c>
      <c r="O18" s="15">
        <v>0.55</v>
      </c>
      <c r="P18" s="14"/>
      <c r="Q18" s="14"/>
      <c r="R18" s="14"/>
      <c r="S18" s="14"/>
      <c r="T18" s="14"/>
      <c r="U18" s="14"/>
      <c r="V18" s="14"/>
      <c r="W18" s="14"/>
      <c r="X18" s="14"/>
      <c r="Y18" s="15"/>
      <c r="Z18" s="15"/>
      <c r="AA18" s="15"/>
    </row>
    <row r="19" spans="1:27" ht="32.25" customHeight="1">
      <c r="A19" s="63" t="s">
        <v>30</v>
      </c>
      <c r="B19" s="59">
        <v>7.38</v>
      </c>
      <c r="C19" s="59">
        <f t="shared" si="0"/>
        <v>0.46125</v>
      </c>
      <c r="D19" s="59"/>
      <c r="E19" s="59">
        <f t="shared" si="1"/>
        <v>0</v>
      </c>
      <c r="F19" s="59"/>
      <c r="G19" s="59"/>
      <c r="H19" s="59">
        <v>7.38</v>
      </c>
      <c r="I19" s="59">
        <f>H19/0.8*0.2*0.25</f>
        <v>0.46125</v>
      </c>
      <c r="J19" s="15"/>
      <c r="K19" s="15"/>
      <c r="L19" s="15"/>
      <c r="M19" s="15">
        <v>7.38</v>
      </c>
      <c r="N19" s="15">
        <v>7.38</v>
      </c>
      <c r="O19" s="15"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5"/>
      <c r="Z19" s="15"/>
      <c r="AA19" s="15"/>
    </row>
    <row r="20" spans="1:27" ht="30" customHeight="1">
      <c r="A20" s="63" t="s">
        <v>31</v>
      </c>
      <c r="B20" s="59">
        <v>14.34</v>
      </c>
      <c r="C20" s="59">
        <f t="shared" si="0"/>
        <v>3.33375</v>
      </c>
      <c r="D20" s="59">
        <v>13</v>
      </c>
      <c r="E20" s="59">
        <f t="shared" si="1"/>
        <v>3.25</v>
      </c>
      <c r="F20" s="59"/>
      <c r="G20" s="59"/>
      <c r="H20" s="59">
        <v>1.34</v>
      </c>
      <c r="I20" s="59">
        <f>H20/0.8*0.2*0.25</f>
        <v>0.08375</v>
      </c>
      <c r="J20" s="15"/>
      <c r="K20" s="15"/>
      <c r="L20" s="15"/>
      <c r="M20" s="15">
        <v>14.34</v>
      </c>
      <c r="N20" s="15">
        <v>1.34</v>
      </c>
      <c r="O20" s="15">
        <v>13</v>
      </c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</row>
    <row r="21" spans="1:27" ht="27" customHeight="1">
      <c r="A21" s="63" t="s">
        <v>32</v>
      </c>
      <c r="B21" s="59">
        <v>4.74</v>
      </c>
      <c r="C21" s="59">
        <f t="shared" si="0"/>
        <v>1.093125</v>
      </c>
      <c r="D21" s="59">
        <v>4.25</v>
      </c>
      <c r="E21" s="59">
        <f t="shared" si="1"/>
        <v>1.0625</v>
      </c>
      <c r="F21" s="59"/>
      <c r="G21" s="59"/>
      <c r="H21" s="59">
        <v>0.49</v>
      </c>
      <c r="I21" s="59">
        <f>H21/0.8*0.2*0.25</f>
        <v>0.030625</v>
      </c>
      <c r="J21" s="15"/>
      <c r="K21" s="15"/>
      <c r="L21" s="15"/>
      <c r="M21" s="15">
        <v>4.74</v>
      </c>
      <c r="N21" s="15">
        <v>0.49</v>
      </c>
      <c r="O21" s="15">
        <v>4.25</v>
      </c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15"/>
      <c r="AA21" s="15"/>
    </row>
    <row r="22" spans="1:27" ht="28.5" customHeight="1">
      <c r="A22" s="63" t="s">
        <v>33</v>
      </c>
      <c r="B22" s="59">
        <v>0.64</v>
      </c>
      <c r="C22" s="59">
        <f t="shared" si="0"/>
        <v>0.10375000000000001</v>
      </c>
      <c r="D22" s="59">
        <v>0.34</v>
      </c>
      <c r="E22" s="59">
        <f t="shared" si="1"/>
        <v>0.085</v>
      </c>
      <c r="F22" s="59"/>
      <c r="G22" s="59"/>
      <c r="H22" s="59">
        <v>0.3</v>
      </c>
      <c r="I22" s="59">
        <f>H22/0.8*0.2*0.25</f>
        <v>0.01875</v>
      </c>
      <c r="J22" s="15"/>
      <c r="K22" s="15"/>
      <c r="L22" s="15"/>
      <c r="M22" s="15">
        <v>0.64</v>
      </c>
      <c r="N22" s="15">
        <v>0.3</v>
      </c>
      <c r="O22" s="15">
        <v>0.34</v>
      </c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5"/>
      <c r="AA22" s="15"/>
    </row>
    <row r="23" spans="1:27" ht="27" customHeight="1">
      <c r="A23" s="63" t="s">
        <v>34</v>
      </c>
      <c r="B23" s="59">
        <v>6.29</v>
      </c>
      <c r="C23" s="59">
        <f t="shared" si="0"/>
        <v>1.5725</v>
      </c>
      <c r="D23" s="59">
        <v>0.6</v>
      </c>
      <c r="E23" s="59">
        <f t="shared" si="1"/>
        <v>0.15</v>
      </c>
      <c r="F23" s="59">
        <v>5.69</v>
      </c>
      <c r="G23" s="59">
        <f>F23*0.25</f>
        <v>1.4225</v>
      </c>
      <c r="H23" s="59">
        <v>0</v>
      </c>
      <c r="I23" s="59">
        <f>H23/0.8*0.2*0.25</f>
        <v>0</v>
      </c>
      <c r="J23" s="15"/>
      <c r="K23" s="15"/>
      <c r="L23" s="15"/>
      <c r="M23" s="15">
        <v>6.29</v>
      </c>
      <c r="N23" s="15">
        <v>0</v>
      </c>
      <c r="O23" s="15">
        <v>6.29</v>
      </c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15"/>
      <c r="AA23" s="15"/>
    </row>
    <row r="24" spans="1:27" ht="38.25" customHeight="1">
      <c r="A24" s="64" t="s">
        <v>35</v>
      </c>
      <c r="B24" s="59">
        <v>500</v>
      </c>
      <c r="C24" s="59"/>
      <c r="D24" s="59"/>
      <c r="E24" s="59"/>
      <c r="F24" s="59"/>
      <c r="G24" s="59"/>
      <c r="H24" s="59"/>
      <c r="I24" s="59"/>
      <c r="J24" s="15"/>
      <c r="K24" s="15"/>
      <c r="L24" s="15">
        <v>500</v>
      </c>
      <c r="M24" s="15">
        <v>500</v>
      </c>
      <c r="N24" s="15">
        <v>0</v>
      </c>
      <c r="O24" s="15">
        <v>500</v>
      </c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</row>
    <row r="25" spans="1:27" ht="22.5" customHeight="1">
      <c r="A25" s="65" t="s">
        <v>42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14"/>
      <c r="R25" s="14"/>
      <c r="S25" s="15">
        <f>SUM(T25:U25)</f>
        <v>22.259999999999998</v>
      </c>
      <c r="T25" s="15">
        <v>2.26</v>
      </c>
      <c r="U25" s="15">
        <v>20</v>
      </c>
      <c r="V25" s="15">
        <f>SUM(W25:X25)</f>
        <v>-22.259999999999998</v>
      </c>
      <c r="W25" s="15">
        <v>-2.26</v>
      </c>
      <c r="X25" s="15">
        <v>-20</v>
      </c>
      <c r="Y25" s="15"/>
      <c r="Z25" s="15"/>
      <c r="AA25" s="15"/>
    </row>
  </sheetData>
  <sheetProtection/>
  <mergeCells count="15">
    <mergeCell ref="V4:X4"/>
    <mergeCell ref="M4:O4"/>
    <mergeCell ref="P4:R4"/>
    <mergeCell ref="Y4:AA4"/>
    <mergeCell ref="D4:E4"/>
    <mergeCell ref="J4:K4"/>
    <mergeCell ref="D5:E5"/>
    <mergeCell ref="F4:I4"/>
    <mergeCell ref="F5:G5"/>
    <mergeCell ref="H5:I5"/>
    <mergeCell ref="A2:AA2"/>
    <mergeCell ref="S4:U4"/>
    <mergeCell ref="C4:C6"/>
    <mergeCell ref="A4:A6"/>
    <mergeCell ref="B4:B6"/>
  </mergeCells>
  <printOptions/>
  <pageMargins left="0.7" right="0.7" top="0.75" bottom="0.75" header="0.3" footer="0.3"/>
  <pageSetup horizontalDpi="200" verticalDpi="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A1" sqref="A1:AA25"/>
    </sheetView>
  </sheetViews>
  <sheetFormatPr defaultColWidth="9.140625" defaultRowHeight="15"/>
  <cols>
    <col min="1" max="1" width="11.421875" style="0" customWidth="1"/>
    <col min="2" max="2" width="7.421875" style="0" customWidth="1"/>
    <col min="3" max="3" width="6.28125" style="0" customWidth="1"/>
    <col min="4" max="4" width="5.7109375" style="0" customWidth="1"/>
    <col min="5" max="5" width="5.8515625" style="0" customWidth="1"/>
    <col min="6" max="6" width="4.7109375" style="0" customWidth="1"/>
    <col min="7" max="7" width="5.421875" style="0" customWidth="1"/>
    <col min="8" max="8" width="5.8515625" style="0" customWidth="1"/>
    <col min="9" max="9" width="6.281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7.421875" style="0" customWidth="1"/>
    <col min="14" max="14" width="4.7109375" style="0" customWidth="1"/>
    <col min="15" max="15" width="7.421875" style="0" customWidth="1"/>
    <col min="16" max="16" width="8.421875" style="0" customWidth="1"/>
    <col min="17" max="17" width="4.421875" style="0" customWidth="1"/>
    <col min="18" max="18" width="5.00390625" style="0" customWidth="1"/>
    <col min="19" max="19" width="9.28125" style="0" customWidth="1"/>
    <col min="20" max="20" width="5.421875" style="0" customWidth="1"/>
    <col min="21" max="21" width="3.421875" style="0" customWidth="1"/>
    <col min="22" max="22" width="6.8515625" style="0" customWidth="1"/>
    <col min="23" max="23" width="6.7109375" style="0" customWidth="1"/>
    <col min="24" max="24" width="4.421875" style="0" customWidth="1"/>
    <col min="25" max="25" width="8.57421875" style="0" customWidth="1"/>
    <col min="26" max="26" width="4.7109375" style="0" customWidth="1"/>
    <col min="27" max="27" width="5.7109375" style="0" customWidth="1"/>
  </cols>
  <sheetData>
    <row r="1" spans="1:27" ht="24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9"/>
      <c r="Q1" s="19"/>
      <c r="R1" s="19"/>
      <c r="S1" s="19"/>
      <c r="T1" s="19"/>
      <c r="U1" s="19"/>
      <c r="V1" s="19"/>
      <c r="W1" s="19"/>
      <c r="X1" s="19"/>
      <c r="Y1" s="17"/>
      <c r="Z1" s="17"/>
      <c r="AA1" s="17"/>
    </row>
    <row r="2" spans="1:27" ht="23.25" customHeight="1">
      <c r="A2" s="84" t="s">
        <v>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27" ht="13.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19"/>
      <c r="Q3" s="19"/>
      <c r="R3" s="19"/>
      <c r="S3" s="19"/>
      <c r="T3" s="19"/>
      <c r="U3" s="19"/>
      <c r="V3" s="19"/>
      <c r="W3" s="19"/>
      <c r="X3" s="19"/>
      <c r="Y3" s="21" t="s">
        <v>2</v>
      </c>
      <c r="Z3" s="23"/>
      <c r="AA3" s="23"/>
    </row>
    <row r="4" spans="1:27" ht="33.75" customHeight="1">
      <c r="A4" s="85" t="s">
        <v>3</v>
      </c>
      <c r="B4" s="88" t="s">
        <v>4</v>
      </c>
      <c r="C4" s="88" t="s">
        <v>49</v>
      </c>
      <c r="D4" s="90" t="s">
        <v>50</v>
      </c>
      <c r="E4" s="91"/>
      <c r="F4" s="92" t="s">
        <v>5</v>
      </c>
      <c r="G4" s="93"/>
      <c r="H4" s="93"/>
      <c r="I4" s="94"/>
      <c r="J4" s="92" t="s">
        <v>6</v>
      </c>
      <c r="K4" s="93"/>
      <c r="L4" s="24" t="s">
        <v>51</v>
      </c>
      <c r="M4" s="95" t="s">
        <v>7</v>
      </c>
      <c r="N4" s="95"/>
      <c r="O4" s="95"/>
      <c r="P4" s="96" t="s">
        <v>52</v>
      </c>
      <c r="Q4" s="96"/>
      <c r="R4" s="96"/>
      <c r="S4" s="96" t="s">
        <v>53</v>
      </c>
      <c r="T4" s="96"/>
      <c r="U4" s="96"/>
      <c r="V4" s="81" t="s">
        <v>54</v>
      </c>
      <c r="W4" s="81"/>
      <c r="X4" s="81"/>
      <c r="Y4" s="81" t="s">
        <v>8</v>
      </c>
      <c r="Z4" s="81"/>
      <c r="AA4" s="81"/>
    </row>
    <row r="5" spans="1:27" ht="50.25" customHeight="1">
      <c r="A5" s="86"/>
      <c r="B5" s="89"/>
      <c r="C5" s="89"/>
      <c r="D5" s="82" t="s">
        <v>9</v>
      </c>
      <c r="E5" s="83"/>
      <c r="F5" s="82" t="s">
        <v>10</v>
      </c>
      <c r="G5" s="83"/>
      <c r="H5" s="82" t="s">
        <v>11</v>
      </c>
      <c r="I5" s="83"/>
      <c r="J5" s="25" t="s">
        <v>12</v>
      </c>
      <c r="K5" s="25" t="s">
        <v>13</v>
      </c>
      <c r="L5" s="25" t="s">
        <v>14</v>
      </c>
      <c r="M5" s="26" t="s">
        <v>15</v>
      </c>
      <c r="N5" s="27" t="s">
        <v>16</v>
      </c>
      <c r="O5" s="28" t="s">
        <v>17</v>
      </c>
      <c r="P5" s="29" t="s">
        <v>15</v>
      </c>
      <c r="Q5" s="30" t="s">
        <v>16</v>
      </c>
      <c r="R5" s="30" t="s">
        <v>17</v>
      </c>
      <c r="S5" s="29" t="s">
        <v>15</v>
      </c>
      <c r="T5" s="30" t="s">
        <v>55</v>
      </c>
      <c r="U5" s="30" t="s">
        <v>56</v>
      </c>
      <c r="V5" s="29" t="s">
        <v>15</v>
      </c>
      <c r="W5" s="30" t="s">
        <v>55</v>
      </c>
      <c r="X5" s="30" t="s">
        <v>56</v>
      </c>
      <c r="Y5" s="31" t="s">
        <v>15</v>
      </c>
      <c r="Z5" s="27" t="s">
        <v>16</v>
      </c>
      <c r="AA5" s="27" t="s">
        <v>17</v>
      </c>
    </row>
    <row r="6" spans="1:27" ht="20.25" customHeight="1">
      <c r="A6" s="87"/>
      <c r="B6" s="87"/>
      <c r="C6" s="87"/>
      <c r="D6" s="32" t="s">
        <v>57</v>
      </c>
      <c r="E6" s="32" t="s">
        <v>58</v>
      </c>
      <c r="F6" s="32" t="s">
        <v>57</v>
      </c>
      <c r="G6" s="32" t="s">
        <v>58</v>
      </c>
      <c r="H6" s="32" t="s">
        <v>57</v>
      </c>
      <c r="I6" s="32" t="s">
        <v>58</v>
      </c>
      <c r="J6" s="32" t="s">
        <v>57</v>
      </c>
      <c r="K6" s="32" t="s">
        <v>57</v>
      </c>
      <c r="L6" s="32" t="s">
        <v>57</v>
      </c>
      <c r="M6" s="26"/>
      <c r="N6" s="27"/>
      <c r="O6" s="28"/>
      <c r="P6" s="29" t="s">
        <v>57</v>
      </c>
      <c r="Q6" s="30"/>
      <c r="R6" s="30"/>
      <c r="S6" s="32" t="s">
        <v>58</v>
      </c>
      <c r="T6" s="27"/>
      <c r="U6" s="27"/>
      <c r="V6" s="32" t="s">
        <v>58</v>
      </c>
      <c r="W6" s="27"/>
      <c r="X6" s="27"/>
      <c r="Y6" s="29" t="s">
        <v>57</v>
      </c>
      <c r="Z6" s="27"/>
      <c r="AA6" s="27"/>
    </row>
    <row r="7" spans="1:27" ht="14.25" customHeight="1">
      <c r="A7" s="33" t="s">
        <v>18</v>
      </c>
      <c r="B7" s="34">
        <v>1052.18</v>
      </c>
      <c r="C7" s="34">
        <f>SUM(C8+C11+C14+C17)</f>
        <v>7.541875000000001</v>
      </c>
      <c r="D7" s="35">
        <v>19.36</v>
      </c>
      <c r="E7" s="36">
        <f>SUM(E11+E14+E17)</f>
        <v>4.840000000000001</v>
      </c>
      <c r="F7" s="35">
        <v>5.69</v>
      </c>
      <c r="G7" s="36">
        <f>SUM(G11+G14+G17)</f>
        <v>1.4225</v>
      </c>
      <c r="H7" s="35">
        <v>23.92</v>
      </c>
      <c r="I7" s="36">
        <f>SUM(I8+I11+I14+I17)</f>
        <v>1.279375</v>
      </c>
      <c r="J7" s="35">
        <v>3</v>
      </c>
      <c r="K7" s="35">
        <v>0.21</v>
      </c>
      <c r="L7" s="35">
        <v>1000</v>
      </c>
      <c r="M7" s="37">
        <v>1052.18</v>
      </c>
      <c r="N7" s="38">
        <v>27.13</v>
      </c>
      <c r="O7" s="38">
        <v>1025.05</v>
      </c>
      <c r="P7" s="39">
        <v>1226</v>
      </c>
      <c r="Q7" s="40">
        <v>14</v>
      </c>
      <c r="R7" s="40">
        <v>1212</v>
      </c>
      <c r="S7" s="41">
        <f>SUM(S8+S11+S14+S17+S25)</f>
        <v>285.40999999999997</v>
      </c>
      <c r="T7" s="42">
        <f>SUM(T8+T11+T14+T17+T25)</f>
        <v>235.41</v>
      </c>
      <c r="U7" s="42">
        <f>SUM(U8+U11+U14+U17+U25)</f>
        <v>50</v>
      </c>
      <c r="V7" s="41">
        <f>SUM(C7-S7)</f>
        <v>-277.86812499999996</v>
      </c>
      <c r="W7" s="43">
        <f>SUM(W8:W25)</f>
        <v>-227.868125</v>
      </c>
      <c r="X7" s="43">
        <f>SUM(X8:X25)</f>
        <v>-50</v>
      </c>
      <c r="Y7" s="41">
        <v>-173.82</v>
      </c>
      <c r="Z7" s="43">
        <v>13.13</v>
      </c>
      <c r="AA7" s="43">
        <v>-186.95</v>
      </c>
    </row>
    <row r="8" spans="1:27" s="1" customFormat="1" ht="15" customHeight="1">
      <c r="A8" s="44" t="s">
        <v>19</v>
      </c>
      <c r="B8" s="45">
        <v>6.42</v>
      </c>
      <c r="C8" s="46">
        <f>SUM(E8+G8+I8)</f>
        <v>0.1725</v>
      </c>
      <c r="D8" s="45">
        <v>0</v>
      </c>
      <c r="E8" s="35"/>
      <c r="F8" s="45">
        <v>0</v>
      </c>
      <c r="G8" s="45"/>
      <c r="H8" s="45">
        <v>6.21</v>
      </c>
      <c r="I8" s="47">
        <f>SUM(I9+I10)</f>
        <v>0.1725</v>
      </c>
      <c r="J8" s="45">
        <v>0</v>
      </c>
      <c r="K8" s="45">
        <v>0.21</v>
      </c>
      <c r="L8" s="45">
        <v>0</v>
      </c>
      <c r="M8" s="48">
        <v>6.42</v>
      </c>
      <c r="N8" s="48">
        <v>6.42</v>
      </c>
      <c r="O8" s="48">
        <v>0</v>
      </c>
      <c r="P8" s="48">
        <f>SUM(Q8:R8)</f>
        <v>2.5</v>
      </c>
      <c r="Q8" s="48">
        <v>0.08</v>
      </c>
      <c r="R8" s="48">
        <v>2.42</v>
      </c>
      <c r="S8" s="48">
        <f>SUM(T8:U8)</f>
        <v>0.16</v>
      </c>
      <c r="T8" s="48">
        <v>0.16</v>
      </c>
      <c r="U8" s="48"/>
      <c r="V8" s="48">
        <f>SUM(W8:X8)</f>
        <v>0.012499999999999983</v>
      </c>
      <c r="W8" s="49">
        <f>SUM(C8-T8)</f>
        <v>0.012499999999999983</v>
      </c>
      <c r="X8" s="48"/>
      <c r="Y8" s="48"/>
      <c r="Z8" s="48"/>
      <c r="AA8" s="48"/>
    </row>
    <row r="9" spans="1:27" ht="19.5" customHeight="1">
      <c r="A9" s="50" t="s">
        <v>20</v>
      </c>
      <c r="B9" s="35">
        <v>5.7</v>
      </c>
      <c r="C9" s="35">
        <f>SUM(E9+G9+I9)</f>
        <v>0.1525</v>
      </c>
      <c r="D9" s="35"/>
      <c r="E9" s="35"/>
      <c r="F9" s="35"/>
      <c r="G9" s="35"/>
      <c r="H9" s="35">
        <v>5.49</v>
      </c>
      <c r="I9" s="35">
        <f>H9/0.9*0.1*0.25</f>
        <v>0.1525</v>
      </c>
      <c r="J9" s="38"/>
      <c r="K9" s="38">
        <v>0.21</v>
      </c>
      <c r="L9" s="38"/>
      <c r="M9" s="38">
        <v>5.7</v>
      </c>
      <c r="N9" s="38">
        <v>5.7</v>
      </c>
      <c r="O9" s="38">
        <v>0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22.5" customHeight="1">
      <c r="A10" s="50" t="s">
        <v>21</v>
      </c>
      <c r="B10" s="35">
        <v>0.72</v>
      </c>
      <c r="C10" s="35">
        <f>SUM(E10+G10+I10)</f>
        <v>0.02</v>
      </c>
      <c r="D10" s="35"/>
      <c r="E10" s="35"/>
      <c r="F10" s="35"/>
      <c r="G10" s="35"/>
      <c r="H10" s="35">
        <v>0.72</v>
      </c>
      <c r="I10" s="35">
        <f>H10/0.9*0.1*0.25</f>
        <v>0.02</v>
      </c>
      <c r="J10" s="38"/>
      <c r="K10" s="38"/>
      <c r="L10" s="38"/>
      <c r="M10" s="38">
        <v>0.72</v>
      </c>
      <c r="N10" s="38">
        <v>0.72</v>
      </c>
      <c r="O10" s="38">
        <v>0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s="1" customFormat="1" ht="11.25" customHeight="1">
      <c r="A11" s="44" t="s">
        <v>22</v>
      </c>
      <c r="B11" s="45">
        <v>503.79</v>
      </c>
      <c r="C11" s="46">
        <f>SUM(E11+G11+I11)</f>
        <v>0.308125</v>
      </c>
      <c r="D11" s="45">
        <v>0.38</v>
      </c>
      <c r="E11" s="47">
        <f>SUM(E12:E13)</f>
        <v>0.095</v>
      </c>
      <c r="F11" s="45">
        <v>0</v>
      </c>
      <c r="G11" s="45"/>
      <c r="H11" s="45">
        <v>3.41</v>
      </c>
      <c r="I11" s="47">
        <f>SUM(I12:I13)</f>
        <v>0.213125</v>
      </c>
      <c r="J11" s="45">
        <v>0</v>
      </c>
      <c r="K11" s="45">
        <v>0</v>
      </c>
      <c r="L11" s="45">
        <v>500</v>
      </c>
      <c r="M11" s="48">
        <v>503.79</v>
      </c>
      <c r="N11" s="48">
        <v>3.41</v>
      </c>
      <c r="O11" s="48">
        <v>500.38</v>
      </c>
      <c r="P11" s="48">
        <f>SUM(Q11:R11)</f>
        <v>15.17</v>
      </c>
      <c r="Q11" s="48">
        <v>0.19</v>
      </c>
      <c r="R11" s="48">
        <v>14.98</v>
      </c>
      <c r="S11" s="48">
        <f>SUM(T11:U11)</f>
        <v>31.74</v>
      </c>
      <c r="T11" s="48">
        <v>1.74</v>
      </c>
      <c r="U11" s="48">
        <v>30</v>
      </c>
      <c r="V11" s="48">
        <v>-31.43</v>
      </c>
      <c r="W11" s="49">
        <f>SUM(C11-T11)</f>
        <v>-1.431875</v>
      </c>
      <c r="X11" s="49">
        <v>-30</v>
      </c>
      <c r="Y11" s="48"/>
      <c r="Z11" s="48"/>
      <c r="AA11" s="48"/>
    </row>
    <row r="12" spans="1:27" ht="21.75" customHeight="1">
      <c r="A12" s="50" t="s">
        <v>23</v>
      </c>
      <c r="B12" s="35">
        <v>3.79</v>
      </c>
      <c r="C12" s="35">
        <f>SUM(E12+G12+I12)</f>
        <v>0.308125</v>
      </c>
      <c r="D12" s="35">
        <v>0.38</v>
      </c>
      <c r="E12" s="35">
        <f>D12*0.25</f>
        <v>0.095</v>
      </c>
      <c r="F12" s="35"/>
      <c r="G12" s="35"/>
      <c r="H12" s="35">
        <v>3.41</v>
      </c>
      <c r="I12" s="35">
        <f>H12/0.8*0.2*0.25</f>
        <v>0.213125</v>
      </c>
      <c r="J12" s="38"/>
      <c r="K12" s="38"/>
      <c r="L12" s="38"/>
      <c r="M12" s="38">
        <v>3.79</v>
      </c>
      <c r="N12" s="38">
        <v>3.41</v>
      </c>
      <c r="O12" s="38">
        <v>0.38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20.25" customHeight="1">
      <c r="A13" s="50" t="s">
        <v>24</v>
      </c>
      <c r="B13" s="35">
        <v>500</v>
      </c>
      <c r="C13" s="35"/>
      <c r="D13" s="35"/>
      <c r="E13" s="35"/>
      <c r="F13" s="35"/>
      <c r="G13" s="35"/>
      <c r="H13" s="35"/>
      <c r="I13" s="35"/>
      <c r="J13" s="38"/>
      <c r="K13" s="38"/>
      <c r="L13" s="38">
        <v>500</v>
      </c>
      <c r="M13" s="38">
        <v>500</v>
      </c>
      <c r="N13" s="38">
        <v>0</v>
      </c>
      <c r="O13" s="38">
        <v>500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s="1" customFormat="1" ht="11.25" customHeight="1">
      <c r="A14" s="44" t="s">
        <v>25</v>
      </c>
      <c r="B14" s="45">
        <v>8.03</v>
      </c>
      <c r="C14" s="46">
        <f>SUM(E14+G14+I14)</f>
        <v>0.35937499999999994</v>
      </c>
      <c r="D14" s="45">
        <v>0.24</v>
      </c>
      <c r="E14" s="47">
        <f>SUM(E15:E16)</f>
        <v>0.06</v>
      </c>
      <c r="F14" s="45">
        <v>0</v>
      </c>
      <c r="G14" s="45"/>
      <c r="H14" s="45">
        <v>4.79</v>
      </c>
      <c r="I14" s="47">
        <f>SUM(I15:I16)</f>
        <v>0.29937499999999995</v>
      </c>
      <c r="J14" s="45">
        <v>3</v>
      </c>
      <c r="K14" s="45">
        <v>0</v>
      </c>
      <c r="L14" s="45">
        <v>0</v>
      </c>
      <c r="M14" s="48">
        <v>8.03</v>
      </c>
      <c r="N14" s="48">
        <v>7.79</v>
      </c>
      <c r="O14" s="48">
        <v>0.24</v>
      </c>
      <c r="P14" s="48">
        <f>SUM(Q14:R14)</f>
        <v>143.37</v>
      </c>
      <c r="Q14" s="48">
        <v>0.12</v>
      </c>
      <c r="R14" s="48">
        <v>143.25</v>
      </c>
      <c r="S14" s="48">
        <f>SUM(T14:U14)</f>
        <v>14.25</v>
      </c>
      <c r="T14" s="48">
        <v>14.25</v>
      </c>
      <c r="U14" s="48"/>
      <c r="V14" s="48">
        <v>-13.89</v>
      </c>
      <c r="W14" s="49">
        <f>SUM(C14-T14)</f>
        <v>-13.890625</v>
      </c>
      <c r="X14" s="48"/>
      <c r="Y14" s="48"/>
      <c r="Z14" s="48"/>
      <c r="AA14" s="48"/>
    </row>
    <row r="15" spans="1:27" ht="21.75" customHeight="1">
      <c r="A15" s="50" t="s">
        <v>26</v>
      </c>
      <c r="B15" s="35">
        <v>7.01</v>
      </c>
      <c r="C15" s="35">
        <f>SUM(E15+G15+I15)</f>
        <v>0.29562499999999997</v>
      </c>
      <c r="D15" s="35">
        <v>0.24</v>
      </c>
      <c r="E15" s="35">
        <f>D15*0.25</f>
        <v>0.06</v>
      </c>
      <c r="F15" s="35"/>
      <c r="G15" s="35"/>
      <c r="H15" s="35">
        <v>3.77</v>
      </c>
      <c r="I15" s="35">
        <f>H15/0.8*0.2*0.25</f>
        <v>0.23562499999999997</v>
      </c>
      <c r="J15" s="38">
        <v>3</v>
      </c>
      <c r="K15" s="38"/>
      <c r="L15" s="38"/>
      <c r="M15" s="38">
        <v>7.01</v>
      </c>
      <c r="N15" s="38">
        <v>6.77</v>
      </c>
      <c r="O15" s="38">
        <v>0.24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19.5" customHeight="1">
      <c r="A16" s="50" t="s">
        <v>27</v>
      </c>
      <c r="B16" s="35">
        <v>1.02</v>
      </c>
      <c r="C16" s="35">
        <f>SUM(E16+G16+I16)</f>
        <v>0.06375</v>
      </c>
      <c r="D16" s="35"/>
      <c r="E16" s="35"/>
      <c r="F16" s="35"/>
      <c r="G16" s="35"/>
      <c r="H16" s="35">
        <v>1.02</v>
      </c>
      <c r="I16" s="35">
        <f>H16/0.8*0.2*0.25</f>
        <v>0.06375</v>
      </c>
      <c r="J16" s="38"/>
      <c r="K16" s="38"/>
      <c r="L16" s="38"/>
      <c r="M16" s="38">
        <v>1.02</v>
      </c>
      <c r="N16" s="38">
        <v>1.02</v>
      </c>
      <c r="O16" s="38">
        <v>0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s="1" customFormat="1" ht="11.25" customHeight="1">
      <c r="A17" s="44" t="s">
        <v>28</v>
      </c>
      <c r="B17" s="45">
        <v>533.94</v>
      </c>
      <c r="C17" s="46">
        <f>SUM(E17+G17+I17)</f>
        <v>6.701875000000001</v>
      </c>
      <c r="D17" s="45">
        <v>18.74</v>
      </c>
      <c r="E17" s="47">
        <f>SUM(E18:E23)</f>
        <v>4.6850000000000005</v>
      </c>
      <c r="F17" s="45">
        <v>5.69</v>
      </c>
      <c r="G17" s="47">
        <f>SUM(G18:G23)</f>
        <v>1.4225</v>
      </c>
      <c r="H17" s="45">
        <v>9.51</v>
      </c>
      <c r="I17" s="47">
        <f>SUM(I18:I23)</f>
        <v>0.5943750000000001</v>
      </c>
      <c r="J17" s="45">
        <v>0</v>
      </c>
      <c r="K17" s="45">
        <v>0</v>
      </c>
      <c r="L17" s="45">
        <v>500</v>
      </c>
      <c r="M17" s="48">
        <v>533.94</v>
      </c>
      <c r="N17" s="48">
        <v>9.51</v>
      </c>
      <c r="O17" s="48">
        <v>524.43</v>
      </c>
      <c r="P17" s="48">
        <f>SUM(Q17:R17)</f>
        <v>1064.9599999999998</v>
      </c>
      <c r="Q17" s="48">
        <v>13.61</v>
      </c>
      <c r="R17" s="48">
        <v>1051.35</v>
      </c>
      <c r="S17" s="48">
        <f>SUM(T17:U17)</f>
        <v>217</v>
      </c>
      <c r="T17" s="48">
        <v>217</v>
      </c>
      <c r="U17" s="48"/>
      <c r="V17" s="48">
        <v>-210</v>
      </c>
      <c r="W17" s="49">
        <f>SUM(C17-T17)</f>
        <v>-210.298125</v>
      </c>
      <c r="X17" s="48"/>
      <c r="Y17" s="48"/>
      <c r="Z17" s="48"/>
      <c r="AA17" s="48"/>
    </row>
    <row r="18" spans="1:27" ht="11.25" customHeight="1">
      <c r="A18" s="50" t="s">
        <v>29</v>
      </c>
      <c r="B18" s="35">
        <v>0.55</v>
      </c>
      <c r="C18" s="35">
        <f aca="true" t="shared" si="0" ref="C18:C23">SUM(E18+G18+I18)</f>
        <v>0.1375</v>
      </c>
      <c r="D18" s="35">
        <v>0.55</v>
      </c>
      <c r="E18" s="35">
        <f aca="true" t="shared" si="1" ref="E18:E23">D18*0.25</f>
        <v>0.1375</v>
      </c>
      <c r="F18" s="35"/>
      <c r="G18" s="35"/>
      <c r="H18" s="35"/>
      <c r="I18" s="35"/>
      <c r="J18" s="38"/>
      <c r="K18" s="38"/>
      <c r="L18" s="38"/>
      <c r="M18" s="38">
        <v>0.55</v>
      </c>
      <c r="N18" s="38">
        <v>0</v>
      </c>
      <c r="O18" s="38">
        <v>0.55</v>
      </c>
      <c r="P18" s="51"/>
      <c r="Q18" s="51"/>
      <c r="R18" s="51"/>
      <c r="S18" s="51"/>
      <c r="T18" s="51"/>
      <c r="U18" s="51"/>
      <c r="V18" s="51"/>
      <c r="W18" s="51"/>
      <c r="X18" s="51"/>
      <c r="Y18" s="38"/>
      <c r="Z18" s="38"/>
      <c r="AA18" s="38"/>
    </row>
    <row r="19" spans="1:27" ht="19.5" customHeight="1">
      <c r="A19" s="50" t="s">
        <v>30</v>
      </c>
      <c r="B19" s="35">
        <v>7.38</v>
      </c>
      <c r="C19" s="35">
        <f t="shared" si="0"/>
        <v>0.46125</v>
      </c>
      <c r="D19" s="35"/>
      <c r="E19" s="35">
        <f t="shared" si="1"/>
        <v>0</v>
      </c>
      <c r="F19" s="35"/>
      <c r="G19" s="35"/>
      <c r="H19" s="35">
        <v>7.38</v>
      </c>
      <c r="I19" s="35">
        <f>H19/0.8*0.2*0.25</f>
        <v>0.46125</v>
      </c>
      <c r="J19" s="38"/>
      <c r="K19" s="38"/>
      <c r="L19" s="38"/>
      <c r="M19" s="38">
        <v>7.38</v>
      </c>
      <c r="N19" s="38">
        <v>7.38</v>
      </c>
      <c r="O19" s="38">
        <v>0</v>
      </c>
      <c r="P19" s="51"/>
      <c r="Q19" s="51"/>
      <c r="R19" s="51"/>
      <c r="S19" s="51"/>
      <c r="T19" s="51"/>
      <c r="U19" s="51"/>
      <c r="V19" s="51"/>
      <c r="W19" s="51"/>
      <c r="X19" s="51"/>
      <c r="Y19" s="38"/>
      <c r="Z19" s="38"/>
      <c r="AA19" s="38"/>
    </row>
    <row r="20" spans="1:27" ht="15.75" customHeight="1">
      <c r="A20" s="50" t="s">
        <v>31</v>
      </c>
      <c r="B20" s="35">
        <v>14.34</v>
      </c>
      <c r="C20" s="35">
        <f t="shared" si="0"/>
        <v>3.33375</v>
      </c>
      <c r="D20" s="35">
        <v>13</v>
      </c>
      <c r="E20" s="35">
        <f t="shared" si="1"/>
        <v>3.25</v>
      </c>
      <c r="F20" s="35"/>
      <c r="G20" s="35"/>
      <c r="H20" s="35">
        <v>1.34</v>
      </c>
      <c r="I20" s="35">
        <f>H20/0.8*0.2*0.25</f>
        <v>0.08375</v>
      </c>
      <c r="J20" s="38"/>
      <c r="K20" s="38"/>
      <c r="L20" s="38"/>
      <c r="M20" s="38">
        <v>14.34</v>
      </c>
      <c r="N20" s="38">
        <v>1.34</v>
      </c>
      <c r="O20" s="38">
        <v>13</v>
      </c>
      <c r="P20" s="51"/>
      <c r="Q20" s="51"/>
      <c r="R20" s="51"/>
      <c r="S20" s="51"/>
      <c r="T20" s="51"/>
      <c r="U20" s="51"/>
      <c r="V20" s="51"/>
      <c r="W20" s="51"/>
      <c r="X20" s="51"/>
      <c r="Y20" s="38"/>
      <c r="Z20" s="38"/>
      <c r="AA20" s="38"/>
    </row>
    <row r="21" spans="1:27" ht="17.25" customHeight="1">
      <c r="A21" s="50" t="s">
        <v>32</v>
      </c>
      <c r="B21" s="35">
        <v>4.74</v>
      </c>
      <c r="C21" s="35">
        <f t="shared" si="0"/>
        <v>1.093125</v>
      </c>
      <c r="D21" s="35">
        <v>4.25</v>
      </c>
      <c r="E21" s="35">
        <f t="shared" si="1"/>
        <v>1.0625</v>
      </c>
      <c r="F21" s="35"/>
      <c r="G21" s="35"/>
      <c r="H21" s="35">
        <v>0.49</v>
      </c>
      <c r="I21" s="35">
        <f>H21/0.8*0.2*0.25</f>
        <v>0.030625</v>
      </c>
      <c r="J21" s="38"/>
      <c r="K21" s="38"/>
      <c r="L21" s="38"/>
      <c r="M21" s="38">
        <v>4.74</v>
      </c>
      <c r="N21" s="38">
        <v>0.49</v>
      </c>
      <c r="O21" s="38">
        <v>4.25</v>
      </c>
      <c r="P21" s="51"/>
      <c r="Q21" s="51"/>
      <c r="R21" s="51"/>
      <c r="S21" s="51"/>
      <c r="T21" s="51"/>
      <c r="U21" s="51"/>
      <c r="V21" s="51"/>
      <c r="W21" s="51"/>
      <c r="X21" s="51"/>
      <c r="Y21" s="38"/>
      <c r="Z21" s="38"/>
      <c r="AA21" s="38"/>
    </row>
    <row r="22" spans="1:27" ht="18.75" customHeight="1">
      <c r="A22" s="50" t="s">
        <v>33</v>
      </c>
      <c r="B22" s="35">
        <v>0.64</v>
      </c>
      <c r="C22" s="35">
        <f t="shared" si="0"/>
        <v>0.10375000000000001</v>
      </c>
      <c r="D22" s="35">
        <v>0.34</v>
      </c>
      <c r="E22" s="35">
        <f t="shared" si="1"/>
        <v>0.085</v>
      </c>
      <c r="F22" s="35"/>
      <c r="G22" s="35"/>
      <c r="H22" s="35">
        <v>0.3</v>
      </c>
      <c r="I22" s="35">
        <f>H22/0.8*0.2*0.25</f>
        <v>0.01875</v>
      </c>
      <c r="J22" s="38"/>
      <c r="K22" s="38"/>
      <c r="L22" s="38"/>
      <c r="M22" s="38">
        <v>0.64</v>
      </c>
      <c r="N22" s="38">
        <v>0.3</v>
      </c>
      <c r="O22" s="38">
        <v>0.34</v>
      </c>
      <c r="P22" s="51"/>
      <c r="Q22" s="51"/>
      <c r="R22" s="51"/>
      <c r="S22" s="51"/>
      <c r="T22" s="51"/>
      <c r="U22" s="51"/>
      <c r="V22" s="51"/>
      <c r="W22" s="51"/>
      <c r="X22" s="51"/>
      <c r="Y22" s="38"/>
      <c r="Z22" s="38"/>
      <c r="AA22" s="38"/>
    </row>
    <row r="23" spans="1:27" ht="15.75" customHeight="1">
      <c r="A23" s="50" t="s">
        <v>34</v>
      </c>
      <c r="B23" s="35">
        <v>6.29</v>
      </c>
      <c r="C23" s="35">
        <f t="shared" si="0"/>
        <v>1.5725</v>
      </c>
      <c r="D23" s="35">
        <v>0.6</v>
      </c>
      <c r="E23" s="35">
        <f t="shared" si="1"/>
        <v>0.15</v>
      </c>
      <c r="F23" s="35">
        <v>5.69</v>
      </c>
      <c r="G23" s="35">
        <f>F23*0.25</f>
        <v>1.4225</v>
      </c>
      <c r="H23" s="35">
        <v>0</v>
      </c>
      <c r="I23" s="35">
        <f>H23/0.8*0.2*0.25</f>
        <v>0</v>
      </c>
      <c r="J23" s="38"/>
      <c r="K23" s="38"/>
      <c r="L23" s="38"/>
      <c r="M23" s="38">
        <v>6.29</v>
      </c>
      <c r="N23" s="38">
        <v>0</v>
      </c>
      <c r="O23" s="38">
        <v>6.29</v>
      </c>
      <c r="P23" s="51"/>
      <c r="Q23" s="51"/>
      <c r="R23" s="51"/>
      <c r="S23" s="51"/>
      <c r="T23" s="51"/>
      <c r="U23" s="51"/>
      <c r="V23" s="51"/>
      <c r="W23" s="51"/>
      <c r="X23" s="51"/>
      <c r="Y23" s="38"/>
      <c r="Z23" s="38"/>
      <c r="AA23" s="38"/>
    </row>
    <row r="24" spans="1:27" ht="17.25" customHeight="1">
      <c r="A24" s="52" t="s">
        <v>35</v>
      </c>
      <c r="B24" s="35">
        <v>500</v>
      </c>
      <c r="C24" s="35"/>
      <c r="D24" s="35"/>
      <c r="E24" s="35"/>
      <c r="F24" s="35"/>
      <c r="G24" s="35"/>
      <c r="H24" s="35"/>
      <c r="I24" s="35"/>
      <c r="J24" s="38"/>
      <c r="K24" s="38"/>
      <c r="L24" s="38">
        <v>500</v>
      </c>
      <c r="M24" s="38">
        <v>500</v>
      </c>
      <c r="N24" s="38">
        <v>0</v>
      </c>
      <c r="O24" s="38">
        <v>500</v>
      </c>
      <c r="P24" s="51"/>
      <c r="Q24" s="51"/>
      <c r="R24" s="51"/>
      <c r="S24" s="51"/>
      <c r="T24" s="51"/>
      <c r="U24" s="51"/>
      <c r="V24" s="51"/>
      <c r="W24" s="51"/>
      <c r="X24" s="51"/>
      <c r="Y24" s="38"/>
      <c r="Z24" s="38"/>
      <c r="AA24" s="38"/>
    </row>
    <row r="25" spans="1:27" s="1" customFormat="1" ht="12.75" customHeight="1">
      <c r="A25" s="53" t="s">
        <v>59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54"/>
      <c r="Q25" s="54"/>
      <c r="R25" s="54"/>
      <c r="S25" s="48">
        <f>SUM(T25:U25)</f>
        <v>22.259999999999998</v>
      </c>
      <c r="T25" s="48">
        <v>2.26</v>
      </c>
      <c r="U25" s="48">
        <v>20</v>
      </c>
      <c r="V25" s="48">
        <f>SUM(W25:X25)</f>
        <v>-22.259999999999998</v>
      </c>
      <c r="W25" s="49">
        <v>-2.26</v>
      </c>
      <c r="X25" s="49">
        <v>-20</v>
      </c>
      <c r="Y25" s="48"/>
      <c r="Z25" s="48"/>
      <c r="AA25" s="48"/>
    </row>
  </sheetData>
  <sheetProtection/>
  <mergeCells count="15">
    <mergeCell ref="F4:I4"/>
    <mergeCell ref="J4:K4"/>
    <mergeCell ref="M4:O4"/>
    <mergeCell ref="P4:R4"/>
    <mergeCell ref="S4:U4"/>
    <mergeCell ref="V4:X4"/>
    <mergeCell ref="Y4:AA4"/>
    <mergeCell ref="D5:E5"/>
    <mergeCell ref="F5:G5"/>
    <mergeCell ref="H5:I5"/>
    <mergeCell ref="A2:AA2"/>
    <mergeCell ref="A4:A6"/>
    <mergeCell ref="B4:B6"/>
    <mergeCell ref="C4:C6"/>
    <mergeCell ref="D4:E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2020-07-03T06:42:15Z</dcterms:modified>
  <cp:category/>
  <cp:version/>
  <cp:contentType/>
  <cp:contentStatus/>
</cp:coreProperties>
</file>